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ta archiwum\2021\konkurs prognoz finansowych\wyniki po półroczu\po poprawce\"/>
    </mc:Choice>
  </mc:AlternateContent>
  <bookViews>
    <workbookView xWindow="0" yWindow="0" windowWidth="28800" windowHeight="12615" tabRatio="915"/>
  </bookViews>
  <sheets>
    <sheet name="zbiorczy dan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1" i="3" l="1"/>
  <c r="O53" i="3"/>
  <c r="O51" i="3"/>
  <c r="O50" i="3"/>
  <c r="O49" i="3"/>
  <c r="O44" i="3"/>
  <c r="O43" i="3"/>
  <c r="O39" i="3"/>
  <c r="O37" i="3"/>
  <c r="O34" i="3"/>
  <c r="O32" i="3"/>
  <c r="O28" i="3"/>
  <c r="O26" i="3"/>
  <c r="O20" i="3"/>
  <c r="O15" i="3"/>
  <c r="I61" i="3"/>
  <c r="I53" i="3"/>
  <c r="I51" i="3"/>
  <c r="I50" i="3"/>
  <c r="I49" i="3"/>
  <c r="I44" i="3"/>
  <c r="I43" i="3"/>
  <c r="I39" i="3"/>
  <c r="I37" i="3"/>
  <c r="I34" i="3"/>
  <c r="I32" i="3"/>
  <c r="I28" i="3"/>
  <c r="I26" i="3"/>
  <c r="I20" i="3"/>
  <c r="I15" i="3"/>
  <c r="R6" i="3" l="1"/>
  <c r="L6" i="3" l="1"/>
</calcChain>
</file>

<file path=xl/sharedStrings.xml><?xml version="1.0" encoding="utf-8"?>
<sst xmlns="http://schemas.openxmlformats.org/spreadsheetml/2006/main" count="65" uniqueCount="35">
  <si>
    <t>EUR/PLN</t>
  </si>
  <si>
    <t>WIBOR 3M</t>
  </si>
  <si>
    <t>EUR/USD</t>
  </si>
  <si>
    <t>PLN IRS 5Y</t>
  </si>
  <si>
    <t>CPI</t>
  </si>
  <si>
    <t>PKB</t>
  </si>
  <si>
    <t xml:space="preserve">PKB </t>
  </si>
  <si>
    <t>KW. ODCHYLENIA PROGNOZY OD WSKAŹNIKÓW</t>
  </si>
  <si>
    <t>Zwycięzca Półrocza</t>
  </si>
  <si>
    <t>Min</t>
  </si>
  <si>
    <t>Max</t>
  </si>
  <si>
    <t>Srednia</t>
  </si>
  <si>
    <t>LP</t>
  </si>
  <si>
    <t>Uczestnik Konkursu</t>
  </si>
  <si>
    <t>Firma</t>
  </si>
  <si>
    <t>Branża</t>
  </si>
  <si>
    <t>Województwo</t>
  </si>
  <si>
    <t>Nick</t>
  </si>
  <si>
    <t>Arkusz wyników Konkursu Stowarzyszenia Polskich Skarbników Korporacyjnych - "Prognozy finansowe na rok 2021"</t>
  </si>
  <si>
    <t>PROGNOZY KURSÓW WALUTOWYCH NA 31/03/2021</t>
  </si>
  <si>
    <t>KURSY WALUTOWE NA 31/03/2021</t>
  </si>
  <si>
    <t>KURSY WALUTOWE NA 30/06/2021</t>
  </si>
  <si>
    <t>STOPY PROCENTOWE NA 31/03/2021</t>
  </si>
  <si>
    <t>STOPY PROCENTOWE NA 30/06/2021</t>
  </si>
  <si>
    <t>WSKAŹNIKI ZA MARZEC / I KWARTAŁ 2021</t>
  </si>
  <si>
    <t>WSKAŹNIKI ZA CZERWIEC / II KWARTAŁ 2021</t>
  </si>
  <si>
    <t>KW. ODCHYLENIA PROGNOZY OD KURSU Z 31/03/2021</t>
  </si>
  <si>
    <t>PROGNOZY KURSÓW WALUTOWYCH NA 30/06/2021</t>
  </si>
  <si>
    <t>KW. ODCHYLENIA PROGNOZY OD KURSU Z 30/06/2021</t>
  </si>
  <si>
    <t>PROGNOZY STÓP PROCENTOWYCH NA 31/03/2021</t>
  </si>
  <si>
    <t>KW. ODCHYLENIA PROGNOZY OD STÓP PROCENTOWYCH NA 31/03/2021</t>
  </si>
  <si>
    <t>PROGNOZY STÓP PROCENTOWYCH NA 30/06/2021</t>
  </si>
  <si>
    <t>KW. ODCHYLENIA PROGNOZY OD STÓP PROCENTOWYCH NA 30/06/2021</t>
  </si>
  <si>
    <t>PROGNOZY WSKAŹNIKÓW ZA MARZEC / I KWARTAŁ 2021</t>
  </si>
  <si>
    <t>PROGNOZY WSKAŹNIKÓW ZA CZERWIEC
II KWARTAŁ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</si>
</sst>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000"/>
    <numFmt numFmtId="165" formatCode="_-* #,##0.0000\ _z_ł_-;\-* #,##0.0000\ _z_ł_-;_-* &quot;-&quot;??\ _z_ł_-;_-@_-"/>
    <numFmt numFmtId="166" formatCode="0.000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10" fillId="2" borderId="3" xfId="0" applyNumberFormat="1" applyFont="1" applyFill="1" applyBorder="1" applyProtection="1">
      <protection locked="0"/>
    </xf>
    <xf numFmtId="164" fontId="5" fillId="2" borderId="3" xfId="0" applyNumberFormat="1" applyFont="1" applyFill="1" applyBorder="1" applyProtection="1">
      <protection locked="0"/>
    </xf>
    <xf numFmtId="164" fontId="12" fillId="2" borderId="3" xfId="0" applyNumberFormat="1" applyFont="1" applyFill="1" applyBorder="1" applyProtection="1">
      <protection locked="0"/>
    </xf>
    <xf numFmtId="164" fontId="13" fillId="2" borderId="3" xfId="0" applyNumberFormat="1" applyFont="1" applyFill="1" applyBorder="1" applyProtection="1">
      <protection locked="0"/>
    </xf>
    <xf numFmtId="164" fontId="13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0" fontId="10" fillId="2" borderId="3" xfId="1" applyNumberFormat="1" applyFont="1" applyFill="1" applyBorder="1" applyProtection="1">
      <protection locked="0"/>
    </xf>
    <xf numFmtId="10" fontId="12" fillId="2" borderId="3" xfId="1" applyNumberFormat="1" applyFont="1" applyFill="1" applyBorder="1" applyProtection="1">
      <protection locked="0"/>
    </xf>
    <xf numFmtId="10" fontId="5" fillId="2" borderId="3" xfId="1" applyNumberFormat="1" applyFont="1" applyFill="1" applyBorder="1" applyProtection="1">
      <protection locked="0"/>
    </xf>
    <xf numFmtId="10" fontId="0" fillId="2" borderId="4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10" fontId="11" fillId="0" borderId="2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0" fontId="0" fillId="7" borderId="4" xfId="1" applyNumberFormat="1" applyFont="1" applyFill="1" applyBorder="1" applyProtection="1">
      <protection locked="0"/>
    </xf>
    <xf numFmtId="166" fontId="11" fillId="0" borderId="2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164" fontId="0" fillId="7" borderId="0" xfId="0" applyNumberForma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 vertical="center"/>
      <protection locked="0"/>
    </xf>
  </cellXfs>
  <cellStyles count="3">
    <cellStyle name="Dziesiętny" xfId="2" builtinId="3"/>
    <cellStyle name="Normalny" xfId="0" builtinId="0"/>
    <cellStyle name="Procentowy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107016</xdr:colOff>
      <xdr:row>1</xdr:row>
      <xdr:rowOff>89087</xdr:rowOff>
    </xdr:from>
    <xdr:to>
      <xdr:col>8</xdr:col>
      <xdr:colOff>292191</xdr:colOff>
      <xdr:row>4</xdr:row>
      <xdr:rowOff>137682</xdr:rowOff>
    </xdr:to>
    <xdr:pic>
      <xdr:nvPicPr>
        <xdr:cNvPr id="2" name="Obraz 1" descr="C:\Users\AtRisk\Documents\pcta\loga\PCTA_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616" y="384362"/>
          <a:ext cx="1423425" cy="589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9"/>
  <sheetViews>
    <sheetView showGridLines="0" tabSelected="1" zoomScale="80" zoomScaleNormal="80" workbookViewId="0">
      <pane xSplit="6" topLeftCell="G1" activePane="topRight" state="frozen"/>
      <selection pane="topRight" activeCell="AU17" sqref="AU17"/>
    </sheetView>
  </sheetViews>
  <sheetFormatPr defaultColWidth="8.85546875" defaultRowHeight="15" outlineLevelCol="2" x14ac:dyDescent="0.25"/>
  <cols>
    <col min="1" max="1" width="7" style="11" customWidth="1"/>
    <col min="2" max="2" width="26.140625" style="30" customWidth="1"/>
    <col min="3" max="3" width="15.5703125" style="30" customWidth="1"/>
    <col min="4" max="4" width="18.85546875" style="30" customWidth="1"/>
    <col min="5" max="5" width="18.5703125" style="30" customWidth="1"/>
    <col min="6" max="6" width="16.85546875" style="30" customWidth="1"/>
    <col min="7" max="7" width="1.85546875" style="11" customWidth="1"/>
    <col min="8" max="8" width="17.7109375" style="11" customWidth="1"/>
    <col min="9" max="9" width="16" style="11" customWidth="1"/>
    <col min="10" max="10" width="4.7109375" style="11" customWidth="1"/>
    <col min="11" max="11" width="16.42578125" style="11" customWidth="1" outlineLevel="1"/>
    <col min="12" max="12" width="19.7109375" style="11" customWidth="1" outlineLevel="1"/>
    <col min="13" max="13" width="4.140625" style="11" customWidth="1"/>
    <col min="14" max="14" width="14.7109375" style="11" customWidth="1"/>
    <col min="15" max="15" width="12.5703125" style="11" customWidth="1"/>
    <col min="16" max="16" width="4.42578125" style="11" customWidth="1"/>
    <col min="17" max="17" width="20.5703125" style="11" customWidth="1" outlineLevel="1"/>
    <col min="18" max="18" width="22.5703125" style="11" customWidth="1" outlineLevel="1"/>
    <col min="19" max="19" width="5.42578125" style="11" customWidth="1"/>
    <col min="20" max="20" width="4.42578125" style="11" customWidth="1"/>
    <col min="21" max="21" width="13.140625" style="11" customWidth="1"/>
    <col min="22" max="22" width="15.42578125" style="11" customWidth="1"/>
    <col min="23" max="23" width="3.5703125" style="11" customWidth="1"/>
    <col min="24" max="24" width="36.85546875" style="11" customWidth="1" outlineLevel="1"/>
    <col min="25" max="25" width="37.140625" style="11" customWidth="1" outlineLevel="1"/>
    <col min="26" max="26" width="8.85546875" style="11" customWidth="1"/>
    <col min="27" max="27" width="19" style="11" customWidth="1"/>
    <col min="28" max="28" width="19.5703125" style="11" customWidth="1"/>
    <col min="29" max="29" width="6.140625" style="11" customWidth="1"/>
    <col min="30" max="30" width="36.140625" style="11" customWidth="1" outlineLevel="1"/>
    <col min="31" max="31" width="34.28515625" style="11" customWidth="1" outlineLevel="1"/>
    <col min="32" max="32" width="5.28515625" style="11" customWidth="1"/>
    <col min="33" max="33" width="4.42578125" style="11" customWidth="1"/>
    <col min="34" max="34" width="15.42578125" style="11" customWidth="1"/>
    <col min="35" max="35" width="14.5703125" style="11" customWidth="1"/>
    <col min="36" max="36" width="5.140625" style="11" customWidth="1"/>
    <col min="37" max="37" width="25.42578125" style="11" customWidth="1" outlineLevel="1"/>
    <col min="38" max="38" width="25.5703125" style="11" customWidth="1" outlineLevel="1"/>
    <col min="39" max="39" width="5" style="11" customWidth="1"/>
    <col min="40" max="40" width="14.7109375" style="11" customWidth="1"/>
    <col min="41" max="41" width="13.42578125" style="11" customWidth="1"/>
    <col min="42" max="42" width="3.7109375" style="11" customWidth="1"/>
    <col min="43" max="43" width="25.85546875" style="11" customWidth="1" outlineLevel="2"/>
    <col min="44" max="44" width="24.140625" style="11" customWidth="1" outlineLevel="2"/>
    <col min="45" max="45" width="7.28515625" style="11" customWidth="1"/>
    <col min="46" max="46" width="7.5703125" style="11" customWidth="1"/>
    <col min="47" max="47" width="49.7109375" style="37" customWidth="1"/>
    <col min="48" max="48" width="2" style="11" customWidth="1"/>
    <col min="49" max="16384" width="8.85546875" style="11"/>
  </cols>
  <sheetData>
    <row r="1" spans="1:47" ht="23.25" x14ac:dyDescent="0.35">
      <c r="F1" s="31" t="s">
        <v>18</v>
      </c>
      <c r="G1" s="12"/>
    </row>
    <row r="2" spans="1:47" x14ac:dyDescent="0.25">
      <c r="H2" s="13"/>
    </row>
    <row r="3" spans="1:47" ht="12" customHeight="1" x14ac:dyDescent="0.25"/>
    <row r="4" spans="1:47" s="23" customFormat="1" ht="15.75" customHeight="1" x14ac:dyDescent="0.25">
      <c r="B4" s="32"/>
      <c r="C4" s="32"/>
      <c r="D4" s="32"/>
      <c r="E4" s="32"/>
      <c r="F4" s="32"/>
      <c r="K4" s="42" t="s">
        <v>20</v>
      </c>
      <c r="L4" s="42"/>
      <c r="Q4" s="42" t="s">
        <v>21</v>
      </c>
      <c r="R4" s="42"/>
      <c r="X4" s="40" t="s">
        <v>22</v>
      </c>
      <c r="Y4" s="40"/>
      <c r="AD4" s="40" t="s">
        <v>23</v>
      </c>
      <c r="AE4" s="40"/>
      <c r="AK4" s="41" t="s">
        <v>24</v>
      </c>
      <c r="AL4" s="41"/>
      <c r="AQ4" s="41" t="s">
        <v>25</v>
      </c>
      <c r="AR4" s="41"/>
    </row>
    <row r="5" spans="1:47" ht="17.25" customHeight="1" x14ac:dyDescent="0.3">
      <c r="F5" s="33"/>
      <c r="G5" s="14"/>
      <c r="K5" s="15" t="s">
        <v>0</v>
      </c>
      <c r="L5" s="15" t="s">
        <v>2</v>
      </c>
      <c r="Q5" s="15" t="s">
        <v>0</v>
      </c>
      <c r="R5" s="15" t="s">
        <v>2</v>
      </c>
      <c r="X5" s="15" t="s">
        <v>1</v>
      </c>
      <c r="Y5" s="15" t="s">
        <v>3</v>
      </c>
      <c r="AD5" s="15" t="s">
        <v>1</v>
      </c>
      <c r="AE5" s="15" t="s">
        <v>3</v>
      </c>
      <c r="AK5" s="15" t="s">
        <v>4</v>
      </c>
      <c r="AL5" s="15" t="s">
        <v>6</v>
      </c>
      <c r="AQ5" s="15" t="s">
        <v>4</v>
      </c>
      <c r="AR5" s="15" t="s">
        <v>6</v>
      </c>
    </row>
    <row r="6" spans="1:47" ht="15" customHeight="1" x14ac:dyDescent="0.25">
      <c r="K6" s="16">
        <v>4.6603000000000003</v>
      </c>
      <c r="L6" s="16">
        <f>4.6603/3.9676</f>
        <v>1.1745891722955943</v>
      </c>
      <c r="Q6" s="16">
        <v>4.5208000000000004</v>
      </c>
      <c r="R6" s="16">
        <f>4.5208/3.8035</f>
        <v>1.1885894570790063</v>
      </c>
      <c r="X6" s="17">
        <v>2.0999999999999999E-3</v>
      </c>
      <c r="Y6" s="17">
        <v>1.3100000000000001E-2</v>
      </c>
      <c r="AD6" s="17">
        <v>2.0999999999999999E-3</v>
      </c>
      <c r="AE6" s="36">
        <v>1.4425E-2</v>
      </c>
      <c r="AK6" s="17">
        <v>3.2000000000000001E-2</v>
      </c>
      <c r="AL6" s="17">
        <v>-1.2E-2</v>
      </c>
      <c r="AQ6" s="17">
        <v>4.3999999999999997E-2</v>
      </c>
      <c r="AR6" s="17">
        <v>0.111</v>
      </c>
    </row>
    <row r="8" spans="1:47" s="23" customFormat="1" ht="47.1" customHeight="1" x14ac:dyDescent="0.25">
      <c r="B8" s="32"/>
      <c r="C8" s="32"/>
      <c r="D8" s="32"/>
      <c r="E8" s="32"/>
      <c r="F8" s="34"/>
      <c r="G8" s="24"/>
      <c r="H8" s="42" t="s">
        <v>19</v>
      </c>
      <c r="I8" s="42"/>
      <c r="K8" s="42" t="s">
        <v>26</v>
      </c>
      <c r="L8" s="42"/>
      <c r="N8" s="42" t="s">
        <v>27</v>
      </c>
      <c r="O8" s="42"/>
      <c r="Q8" s="42" t="s">
        <v>28</v>
      </c>
      <c r="R8" s="42"/>
      <c r="U8" s="40" t="s">
        <v>29</v>
      </c>
      <c r="V8" s="40"/>
      <c r="X8" s="40" t="s">
        <v>30</v>
      </c>
      <c r="Y8" s="40"/>
      <c r="AA8" s="40" t="s">
        <v>31</v>
      </c>
      <c r="AB8" s="40"/>
      <c r="AD8" s="40" t="s">
        <v>32</v>
      </c>
      <c r="AE8" s="40"/>
      <c r="AH8" s="41" t="s">
        <v>33</v>
      </c>
      <c r="AI8" s="41"/>
      <c r="AK8" s="41" t="s">
        <v>7</v>
      </c>
      <c r="AL8" s="41"/>
      <c r="AN8" s="41" t="s">
        <v>34</v>
      </c>
      <c r="AO8" s="41"/>
      <c r="AQ8" s="41" t="s">
        <v>7</v>
      </c>
      <c r="AR8" s="41"/>
      <c r="AT8" s="11"/>
      <c r="AU8" s="43" t="s">
        <v>8</v>
      </c>
    </row>
    <row r="9" spans="1:47" s="23" customFormat="1" ht="39" customHeight="1" x14ac:dyDescent="0.25">
      <c r="A9" s="23" t="s">
        <v>12</v>
      </c>
      <c r="B9" s="32" t="s">
        <v>13</v>
      </c>
      <c r="C9" s="32" t="s">
        <v>17</v>
      </c>
      <c r="D9" s="32" t="s">
        <v>14</v>
      </c>
      <c r="E9" s="32" t="s">
        <v>15</v>
      </c>
      <c r="F9" s="32" t="s">
        <v>16</v>
      </c>
      <c r="G9" s="24"/>
      <c r="H9" s="25" t="s">
        <v>0</v>
      </c>
      <c r="I9" s="25" t="s">
        <v>2</v>
      </c>
      <c r="K9" s="25" t="s">
        <v>0</v>
      </c>
      <c r="L9" s="25" t="s">
        <v>2</v>
      </c>
      <c r="N9" s="25" t="s">
        <v>0</v>
      </c>
      <c r="O9" s="25" t="s">
        <v>2</v>
      </c>
      <c r="Q9" s="25" t="s">
        <v>0</v>
      </c>
      <c r="R9" s="25" t="s">
        <v>2</v>
      </c>
      <c r="U9" s="25" t="s">
        <v>1</v>
      </c>
      <c r="V9" s="25" t="s">
        <v>3</v>
      </c>
      <c r="X9" s="25" t="s">
        <v>1</v>
      </c>
      <c r="Y9" s="25" t="s">
        <v>3</v>
      </c>
      <c r="AA9" s="25" t="s">
        <v>1</v>
      </c>
      <c r="AB9" s="25" t="s">
        <v>3</v>
      </c>
      <c r="AD9" s="25" t="s">
        <v>1</v>
      </c>
      <c r="AE9" s="25" t="s">
        <v>3</v>
      </c>
      <c r="AH9" s="25" t="s">
        <v>4</v>
      </c>
      <c r="AI9" s="25" t="s">
        <v>5</v>
      </c>
      <c r="AK9" s="25" t="s">
        <v>4</v>
      </c>
      <c r="AL9" s="25" t="s">
        <v>5</v>
      </c>
      <c r="AN9" s="25" t="s">
        <v>4</v>
      </c>
      <c r="AO9" s="25" t="s">
        <v>5</v>
      </c>
      <c r="AQ9" s="25" t="s">
        <v>4</v>
      </c>
      <c r="AR9" s="25" t="s">
        <v>5</v>
      </c>
      <c r="AU9" s="43"/>
    </row>
    <row r="10" spans="1:47" s="18" customFormat="1" ht="15.75" thickBot="1" x14ac:dyDescent="0.3">
      <c r="A10" s="18">
        <v>1</v>
      </c>
      <c r="B10" s="26"/>
      <c r="C10" s="26"/>
      <c r="D10" s="26"/>
      <c r="E10" s="26"/>
      <c r="F10" s="30"/>
      <c r="G10" s="11"/>
      <c r="H10" s="5">
        <v>4.6929999999999996</v>
      </c>
      <c r="I10" s="5">
        <v>1.2250000000000001</v>
      </c>
      <c r="J10" s="19"/>
      <c r="K10" s="6">
        <v>1.0692899999999532E-3</v>
      </c>
      <c r="L10" s="6">
        <v>2.541251549843282E-3</v>
      </c>
      <c r="N10" s="5">
        <v>4.3490000000000002</v>
      </c>
      <c r="O10" s="5">
        <v>1.242</v>
      </c>
      <c r="Q10" s="6">
        <v>2.9515240000000061E-2</v>
      </c>
      <c r="R10" s="6">
        <v>2.8526860951153077E-3</v>
      </c>
      <c r="U10" s="10">
        <v>2.0999999999999999E-3</v>
      </c>
      <c r="V10" s="10">
        <v>1.3599999999999999E-2</v>
      </c>
      <c r="X10" s="6">
        <v>0</v>
      </c>
      <c r="Y10" s="6">
        <v>2.4999999999999872E-7</v>
      </c>
      <c r="AA10" s="10">
        <v>1.8E-3</v>
      </c>
      <c r="AB10" s="10">
        <v>1.41E-2</v>
      </c>
      <c r="AD10" s="6">
        <v>8.9999999999999946E-8</v>
      </c>
      <c r="AE10" s="6">
        <v>1.0562500000000042E-7</v>
      </c>
      <c r="AH10" s="10">
        <v>2.8000000000000001E-2</v>
      </c>
      <c r="AI10" s="10">
        <v>2.3E-2</v>
      </c>
      <c r="AK10" s="6">
        <v>1.5999999999999999E-5</v>
      </c>
      <c r="AL10" s="6">
        <v>1.2250000000000002E-3</v>
      </c>
      <c r="AN10" s="10">
        <v>3.5999999999999997E-2</v>
      </c>
      <c r="AO10" s="10">
        <v>3.5000000000000003E-2</v>
      </c>
      <c r="AQ10" s="6">
        <v>6.3999999999999997E-5</v>
      </c>
      <c r="AR10" s="6">
        <v>5.7759999999999999E-3</v>
      </c>
      <c r="AT10" s="11"/>
      <c r="AU10" s="38">
        <v>0.20750882696877884</v>
      </c>
    </row>
    <row r="11" spans="1:47" s="18" customFormat="1" ht="16.5" thickTop="1" thickBot="1" x14ac:dyDescent="0.3">
      <c r="A11" s="18">
        <v>2</v>
      </c>
      <c r="B11" s="26"/>
      <c r="C11" s="26"/>
      <c r="D11" s="26"/>
      <c r="E11" s="26"/>
      <c r="F11" s="30"/>
      <c r="G11" s="11"/>
      <c r="H11" s="5">
        <v>4.55</v>
      </c>
      <c r="I11" s="4">
        <v>1.2</v>
      </c>
      <c r="J11" s="19"/>
      <c r="K11" s="6">
        <v>1.2166090000000112E-2</v>
      </c>
      <c r="L11" s="6">
        <v>6.4571016462298784E-4</v>
      </c>
      <c r="N11" s="5">
        <v>4.5</v>
      </c>
      <c r="O11" s="4">
        <v>1.25</v>
      </c>
      <c r="Q11" s="6">
        <v>4.3264000000001554E-4</v>
      </c>
      <c r="R11" s="6">
        <v>3.7712547818512074E-3</v>
      </c>
      <c r="U11" s="10">
        <v>2.2000000000000001E-3</v>
      </c>
      <c r="V11" s="10">
        <v>1.2500000000000001E-2</v>
      </c>
      <c r="X11" s="6">
        <v>1.0000000000000053E-8</v>
      </c>
      <c r="Y11" s="6">
        <v>3.5999999999999978E-7</v>
      </c>
      <c r="AA11" s="10">
        <v>3.0000000000000001E-3</v>
      </c>
      <c r="AB11" s="10">
        <v>1.2999999999999999E-2</v>
      </c>
      <c r="AD11" s="6">
        <v>8.100000000000004E-7</v>
      </c>
      <c r="AE11" s="6">
        <v>2.0306250000000027E-6</v>
      </c>
      <c r="AH11" s="10">
        <v>2.8000000000000001E-2</v>
      </c>
      <c r="AI11" s="10">
        <v>-0.02</v>
      </c>
      <c r="AK11" s="6">
        <v>1.5999999999999999E-5</v>
      </c>
      <c r="AL11" s="6">
        <v>6.3999999999999997E-5</v>
      </c>
      <c r="AN11" s="10">
        <v>0.03</v>
      </c>
      <c r="AO11" s="10">
        <v>-0.02</v>
      </c>
      <c r="AQ11" s="6">
        <v>1.9599999999999997E-4</v>
      </c>
      <c r="AR11" s="6">
        <v>1.7161000000000003E-2</v>
      </c>
      <c r="AT11" s="11"/>
      <c r="AU11" s="38">
        <v>0.18562302004728382</v>
      </c>
    </row>
    <row r="12" spans="1:47" ht="16.5" thickTop="1" thickBot="1" x14ac:dyDescent="0.3">
      <c r="A12" s="18">
        <v>3</v>
      </c>
      <c r="B12" s="26"/>
      <c r="C12" s="26"/>
      <c r="D12" s="26"/>
      <c r="E12" s="26"/>
      <c r="H12" s="5">
        <v>4.6399999999999997</v>
      </c>
      <c r="I12" s="5">
        <v>1.1950000000000001</v>
      </c>
      <c r="K12" s="6">
        <v>4.1209000000002645E-4</v>
      </c>
      <c r="L12" s="6">
        <v>4.1660188757893608E-4</v>
      </c>
      <c r="N12" s="5">
        <v>4.4850000000000003</v>
      </c>
      <c r="O12" s="5">
        <v>1.165</v>
      </c>
      <c r="Q12" s="6">
        <v>1.2816400000000038E-3</v>
      </c>
      <c r="R12" s="6">
        <v>5.5646248528227961E-4</v>
      </c>
      <c r="U12" s="10">
        <v>2.0999999999999999E-3</v>
      </c>
      <c r="V12" s="10">
        <v>1.0500000000000001E-2</v>
      </c>
      <c r="X12" s="6">
        <v>0</v>
      </c>
      <c r="Y12" s="6">
        <v>6.7599999999999997E-6</v>
      </c>
      <c r="AA12" s="10">
        <v>2.0999999999999999E-3</v>
      </c>
      <c r="AB12" s="10">
        <v>1.2999999999999999E-2</v>
      </c>
      <c r="AD12" s="6">
        <v>0</v>
      </c>
      <c r="AE12" s="6">
        <v>2.0306250000000027E-6</v>
      </c>
      <c r="AH12" s="10">
        <v>0.03</v>
      </c>
      <c r="AI12" s="10">
        <v>-1.4E-2</v>
      </c>
      <c r="AK12" s="6">
        <v>4.0000000000000074E-6</v>
      </c>
      <c r="AL12" s="6">
        <v>3.9999999999999998E-6</v>
      </c>
      <c r="AN12" s="10">
        <v>3.2000000000000001E-2</v>
      </c>
      <c r="AO12" s="10">
        <v>8.7999999999999995E-2</v>
      </c>
      <c r="AQ12" s="6">
        <v>1.4399999999999992E-4</v>
      </c>
      <c r="AR12" s="6">
        <v>5.2900000000000028E-4</v>
      </c>
      <c r="AU12" s="38">
        <v>5.7936042304089483E-2</v>
      </c>
    </row>
    <row r="13" spans="1:47" ht="16.5" thickTop="1" thickBot="1" x14ac:dyDescent="0.3">
      <c r="A13" s="18">
        <v>4</v>
      </c>
      <c r="B13" s="26"/>
      <c r="C13" s="26"/>
      <c r="D13" s="26"/>
      <c r="E13" s="26"/>
      <c r="H13" s="5">
        <v>4.5536000000000003</v>
      </c>
      <c r="I13" s="5">
        <v>1.1935</v>
      </c>
      <c r="K13" s="6">
        <v>1.1384890000000003E-2</v>
      </c>
      <c r="L13" s="6">
        <v>3.5761940446571677E-4</v>
      </c>
      <c r="N13" s="5">
        <v>4.5523999999999996</v>
      </c>
      <c r="O13" s="5">
        <v>1.2</v>
      </c>
      <c r="Q13" s="6">
        <v>9.9855999999994851E-4</v>
      </c>
      <c r="R13" s="6">
        <v>1.3020048975183804E-4</v>
      </c>
      <c r="U13" s="10">
        <v>2.0999999999999999E-3</v>
      </c>
      <c r="V13" s="10">
        <v>5.0000000000000001E-3</v>
      </c>
      <c r="X13" s="6">
        <v>0</v>
      </c>
      <c r="Y13" s="6">
        <v>6.560999999999999E-5</v>
      </c>
      <c r="AA13" s="10">
        <v>2.0999999999999999E-3</v>
      </c>
      <c r="AB13" s="10">
        <v>5.0000000000000001E-3</v>
      </c>
      <c r="AD13" s="6">
        <v>0</v>
      </c>
      <c r="AE13" s="6">
        <v>8.8830624999999984E-5</v>
      </c>
      <c r="AH13" s="10">
        <v>2.5999999999999999E-2</v>
      </c>
      <c r="AI13" s="10">
        <v>1E-4</v>
      </c>
      <c r="AK13" s="6">
        <v>3.6000000000000021E-5</v>
      </c>
      <c r="AL13" s="6">
        <v>1.4641E-4</v>
      </c>
      <c r="AN13" s="10">
        <v>2.8000000000000001E-2</v>
      </c>
      <c r="AO13" s="10">
        <v>0.01</v>
      </c>
      <c r="AQ13" s="6">
        <v>2.5599999999999988E-4</v>
      </c>
      <c r="AR13" s="6">
        <v>1.0201000000000002E-2</v>
      </c>
      <c r="AU13" s="38">
        <v>0.15383471818551722</v>
      </c>
    </row>
    <row r="14" spans="1:47" ht="16.5" thickTop="1" thickBot="1" x14ac:dyDescent="0.3">
      <c r="A14" s="18">
        <v>5</v>
      </c>
      <c r="B14" s="26"/>
      <c r="C14" s="26"/>
      <c r="D14" s="26"/>
      <c r="E14" s="26"/>
      <c r="H14" s="5">
        <v>4.577</v>
      </c>
      <c r="I14" s="4">
        <v>1.167</v>
      </c>
      <c r="K14" s="6">
        <v>6.9388900000000621E-3</v>
      </c>
      <c r="L14" s="6">
        <v>5.7595536132216123E-5</v>
      </c>
      <c r="N14" s="5">
        <v>4.4649999999999999</v>
      </c>
      <c r="O14" s="4">
        <v>1.127</v>
      </c>
      <c r="Q14" s="6">
        <v>3.1136400000000577E-3</v>
      </c>
      <c r="R14" s="6">
        <v>3.7932612232867611E-3</v>
      </c>
      <c r="U14" s="10">
        <v>2.0999999999999999E-3</v>
      </c>
      <c r="V14" s="10">
        <v>1.09E-2</v>
      </c>
      <c r="X14" s="6">
        <v>0</v>
      </c>
      <c r="Y14" s="6">
        <v>4.8400000000000028E-6</v>
      </c>
      <c r="AA14" s="10">
        <v>2.0999999999999999E-3</v>
      </c>
      <c r="AB14" s="10">
        <v>1.0999999999999999E-2</v>
      </c>
      <c r="AD14" s="6">
        <v>0</v>
      </c>
      <c r="AE14" s="6">
        <v>1.1730625000000006E-5</v>
      </c>
      <c r="AH14" s="10">
        <v>3.09E-2</v>
      </c>
      <c r="AI14" s="10">
        <v>3.6999999999999998E-2</v>
      </c>
      <c r="AK14" s="6">
        <v>1.2100000000000007E-6</v>
      </c>
      <c r="AL14" s="6">
        <v>2.4010000000000004E-3</v>
      </c>
      <c r="AN14" s="10">
        <v>3.1E-2</v>
      </c>
      <c r="AO14" s="10">
        <v>4.1000000000000002E-2</v>
      </c>
      <c r="AQ14" s="6">
        <v>1.6899999999999993E-4</v>
      </c>
      <c r="AR14" s="6">
        <v>4.9000000000000007E-3</v>
      </c>
      <c r="AU14" s="38">
        <v>0.14625719600901385</v>
      </c>
    </row>
    <row r="15" spans="1:47" ht="16.5" thickTop="1" thickBot="1" x14ac:dyDescent="0.3">
      <c r="A15" s="18">
        <v>6</v>
      </c>
      <c r="B15" s="26"/>
      <c r="C15" s="26"/>
      <c r="D15" s="26"/>
      <c r="E15" s="26"/>
      <c r="H15" s="5">
        <v>4.53</v>
      </c>
      <c r="I15" s="5">
        <f>H15/3.73</f>
        <v>1.2144772117962468</v>
      </c>
      <c r="K15" s="6">
        <v>1.6978090000000022E-2</v>
      </c>
      <c r="L15" s="6">
        <v>1.5910556952056102E-3</v>
      </c>
      <c r="N15" s="5">
        <v>4.5199999999999996</v>
      </c>
      <c r="O15" s="5">
        <f>N15/3.7</f>
        <v>1.2216216216216214</v>
      </c>
      <c r="Q15" s="6">
        <v>6.4000000000128009E-7</v>
      </c>
      <c r="R15" s="6">
        <v>1.0911238943703942E-3</v>
      </c>
      <c r="U15" s="10">
        <v>2.0999999999999999E-3</v>
      </c>
      <c r="V15" s="10">
        <v>1.1599999999999999E-2</v>
      </c>
      <c r="X15" s="6">
        <v>0</v>
      </c>
      <c r="Y15" s="6">
        <v>2.2500000000000039E-6</v>
      </c>
      <c r="AA15" s="10">
        <v>2.0999999999999999E-3</v>
      </c>
      <c r="AB15" s="10">
        <v>1.1599999999999999E-2</v>
      </c>
      <c r="AD15" s="6">
        <v>0</v>
      </c>
      <c r="AE15" s="6">
        <v>7.9806250000000063E-6</v>
      </c>
      <c r="AH15" s="10">
        <v>2.5999999999999999E-2</v>
      </c>
      <c r="AI15" s="10">
        <v>4.4999999999999998E-2</v>
      </c>
      <c r="AK15" s="6">
        <v>3.6000000000000021E-5</v>
      </c>
      <c r="AL15" s="6">
        <v>3.2489999999999993E-3</v>
      </c>
      <c r="AN15" s="10">
        <v>0.03</v>
      </c>
      <c r="AO15" s="10">
        <v>7.5999999999999998E-2</v>
      </c>
      <c r="AQ15" s="6">
        <v>1.9599999999999997E-4</v>
      </c>
      <c r="AR15" s="6">
        <v>1.2250000000000002E-3</v>
      </c>
      <c r="AU15" s="38">
        <v>0.1561318039816873</v>
      </c>
    </row>
    <row r="16" spans="1:47" s="18" customFormat="1" ht="16.5" thickTop="1" thickBot="1" x14ac:dyDescent="0.3">
      <c r="A16" s="18">
        <v>7</v>
      </c>
      <c r="B16" s="26"/>
      <c r="C16" s="26"/>
      <c r="D16" s="26"/>
      <c r="E16" s="26"/>
      <c r="F16" s="30"/>
      <c r="G16" s="11"/>
      <c r="H16" s="5">
        <v>4.5999999999999996</v>
      </c>
      <c r="I16" s="4">
        <v>1.1795</v>
      </c>
      <c r="K16" s="6">
        <v>3.6360900000000826E-3</v>
      </c>
      <c r="L16" s="6">
        <v>2.4116228742358081E-5</v>
      </c>
      <c r="N16" s="5">
        <v>4.5250000000000004</v>
      </c>
      <c r="O16" s="4">
        <v>1.1908000000000001</v>
      </c>
      <c r="Q16" s="6">
        <v>1.7639999999999845E-5</v>
      </c>
      <c r="R16" s="6">
        <v>4.8865000055556388E-6</v>
      </c>
      <c r="U16" s="10">
        <v>2.0999999999999999E-3</v>
      </c>
      <c r="V16" s="10">
        <v>1.14E-2</v>
      </c>
      <c r="X16" s="6">
        <v>0</v>
      </c>
      <c r="Y16" s="6">
        <v>2.8900000000000003E-6</v>
      </c>
      <c r="AA16" s="10">
        <v>2.0999999999999999E-3</v>
      </c>
      <c r="AB16" s="10">
        <v>1.2999999999999999E-2</v>
      </c>
      <c r="AD16" s="6">
        <v>0</v>
      </c>
      <c r="AE16" s="6">
        <v>2.0306250000000027E-6</v>
      </c>
      <c r="AH16" s="10">
        <v>2.5999999999999999E-2</v>
      </c>
      <c r="AI16" s="10">
        <v>-1.4999999999999999E-2</v>
      </c>
      <c r="AK16" s="6">
        <v>3.6000000000000021E-5</v>
      </c>
      <c r="AL16" s="6">
        <v>8.9999999999999951E-6</v>
      </c>
      <c r="AN16" s="10">
        <v>3.4000000000000002E-2</v>
      </c>
      <c r="AO16" s="10">
        <v>9.6000000000000002E-2</v>
      </c>
      <c r="AQ16" s="6">
        <v>9.9999999999999896E-5</v>
      </c>
      <c r="AR16" s="6">
        <v>2.2499999999999999E-4</v>
      </c>
      <c r="AU16" s="38">
        <v>6.3699712352160556E-2</v>
      </c>
    </row>
    <row r="17" spans="1:48" s="18" customFormat="1" ht="16.5" thickTop="1" thickBot="1" x14ac:dyDescent="0.3">
      <c r="A17" s="18">
        <v>8</v>
      </c>
      <c r="B17" s="26"/>
      <c r="C17" s="26"/>
      <c r="D17" s="26"/>
      <c r="E17" s="26"/>
      <c r="F17" s="30"/>
      <c r="G17" s="11"/>
      <c r="H17" s="5">
        <v>4.5979999999999999</v>
      </c>
      <c r="I17" s="5">
        <v>1.1948000000000001</v>
      </c>
      <c r="K17" s="6">
        <v>3.881290000000058E-3</v>
      </c>
      <c r="L17" s="6">
        <v>4.084775564971747E-4</v>
      </c>
      <c r="N17" s="5">
        <v>4.6005000000000003</v>
      </c>
      <c r="O17" s="5">
        <v>1.1952</v>
      </c>
      <c r="Q17" s="6">
        <v>6.3520899999999813E-3</v>
      </c>
      <c r="R17" s="6">
        <v>4.3699277710300221E-5</v>
      </c>
      <c r="U17" s="10">
        <v>2.2000000000000001E-3</v>
      </c>
      <c r="V17" s="10">
        <v>1.5100000000000001E-2</v>
      </c>
      <c r="X17" s="6">
        <v>1.0000000000000053E-8</v>
      </c>
      <c r="Y17" s="6">
        <v>3.9999999999999998E-6</v>
      </c>
      <c r="AA17" s="10">
        <v>2.0999999999999999E-3</v>
      </c>
      <c r="AB17" s="10">
        <v>1.5299999999999999E-2</v>
      </c>
      <c r="AD17" s="6">
        <v>0</v>
      </c>
      <c r="AE17" s="6">
        <v>7.6562499999999828E-7</v>
      </c>
      <c r="AH17" s="10">
        <v>3.2199999999999999E-2</v>
      </c>
      <c r="AI17" s="10">
        <v>1.47E-2</v>
      </c>
      <c r="AK17" s="6">
        <v>3.9999999999999518E-8</v>
      </c>
      <c r="AL17" s="6">
        <v>7.1289000000000009E-4</v>
      </c>
      <c r="AN17" s="10">
        <v>3.5499999999999997E-2</v>
      </c>
      <c r="AO17" s="10">
        <v>2.7199999999999998E-2</v>
      </c>
      <c r="AQ17" s="6">
        <v>7.2250000000000008E-5</v>
      </c>
      <c r="AR17" s="6">
        <v>7.0224399999999996E-3</v>
      </c>
      <c r="AU17" s="38">
        <v>0.13600717796942746</v>
      </c>
    </row>
    <row r="18" spans="1:48" ht="16.5" thickTop="1" thickBot="1" x14ac:dyDescent="0.3">
      <c r="A18" s="18">
        <v>9</v>
      </c>
      <c r="B18" s="26"/>
      <c r="C18" s="26"/>
      <c r="D18" s="26"/>
      <c r="E18" s="26"/>
      <c r="H18" s="5">
        <v>4.5471000000000004</v>
      </c>
      <c r="I18" s="5">
        <v>1.2208000000000001</v>
      </c>
      <c r="K18" s="6">
        <v>1.2814239999999992E-2</v>
      </c>
      <c r="L18" s="6">
        <v>2.1354405971262752E-3</v>
      </c>
      <c r="N18" s="5">
        <v>4.5148000000000001</v>
      </c>
      <c r="O18" s="5">
        <v>1.2256</v>
      </c>
      <c r="Q18" s="6">
        <v>3.6000000000002732E-5</v>
      </c>
      <c r="R18" s="6">
        <v>1.3697802873067172E-3</v>
      </c>
      <c r="U18" s="10">
        <v>2.0999999999999999E-3</v>
      </c>
      <c r="V18" s="10">
        <v>1.0500000000000001E-2</v>
      </c>
      <c r="X18" s="6">
        <v>0</v>
      </c>
      <c r="Y18" s="6">
        <v>6.7599999999999997E-6</v>
      </c>
      <c r="AA18" s="10">
        <v>2E-3</v>
      </c>
      <c r="AB18" s="10">
        <v>1.2500000000000001E-2</v>
      </c>
      <c r="AD18" s="6">
        <v>9.9999999999999655E-9</v>
      </c>
      <c r="AE18" s="6">
        <v>3.7056249999999985E-6</v>
      </c>
      <c r="AH18" s="10">
        <v>2.5999999999999999E-2</v>
      </c>
      <c r="AI18" s="10">
        <v>-1.5800000000000002E-2</v>
      </c>
      <c r="AK18" s="6">
        <v>3.6000000000000021E-5</v>
      </c>
      <c r="AL18" s="6">
        <v>1.4440000000000009E-5</v>
      </c>
      <c r="AN18" s="10">
        <v>2.7199999999999998E-2</v>
      </c>
      <c r="AO18" s="10">
        <v>9.1300000000000006E-2</v>
      </c>
      <c r="AQ18" s="6">
        <v>2.8223999999999995E-4</v>
      </c>
      <c r="AR18" s="6">
        <v>3.8808999999999979E-4</v>
      </c>
      <c r="AU18" s="38">
        <v>0.13071612949224359</v>
      </c>
      <c r="AV18" s="18"/>
    </row>
    <row r="19" spans="1:48" ht="16.5" thickTop="1" thickBot="1" x14ac:dyDescent="0.3">
      <c r="A19" s="18">
        <v>10</v>
      </c>
      <c r="B19" s="26"/>
      <c r="C19" s="26"/>
      <c r="D19" s="26"/>
      <c r="E19" s="26"/>
      <c r="H19" s="5">
        <v>4.58</v>
      </c>
      <c r="I19" s="5">
        <v>1.1939</v>
      </c>
      <c r="K19" s="6">
        <v>6.4480900000000417E-3</v>
      </c>
      <c r="L19" s="6">
        <v>3.7290806662923964E-4</v>
      </c>
      <c r="N19" s="5">
        <v>4.5750000000000002</v>
      </c>
      <c r="O19" s="5">
        <v>1.1937</v>
      </c>
      <c r="Q19" s="6">
        <v>2.9376399999999788E-3</v>
      </c>
      <c r="R19" s="6">
        <v>2.611764894731847E-5</v>
      </c>
      <c r="U19" s="10">
        <v>2.0999999999999999E-3</v>
      </c>
      <c r="V19" s="10">
        <v>1.23E-2</v>
      </c>
      <c r="X19" s="6">
        <v>0</v>
      </c>
      <c r="Y19" s="6">
        <v>6.4000000000000054E-7</v>
      </c>
      <c r="AA19" s="10">
        <v>2.2000000000000001E-3</v>
      </c>
      <c r="AB19" s="10">
        <v>1.2500000000000001E-2</v>
      </c>
      <c r="AD19" s="6">
        <v>1.0000000000000053E-8</v>
      </c>
      <c r="AE19" s="6">
        <v>3.7056249999999985E-6</v>
      </c>
      <c r="AH19" s="10">
        <v>2.5999999999999999E-2</v>
      </c>
      <c r="AI19" s="10">
        <v>3.7999999999999999E-2</v>
      </c>
      <c r="AK19" s="6">
        <v>3.6000000000000021E-5</v>
      </c>
      <c r="AL19" s="6">
        <v>2.5000000000000005E-3</v>
      </c>
      <c r="AN19" s="10">
        <v>2.8000000000000001E-2</v>
      </c>
      <c r="AO19" s="10">
        <v>0.04</v>
      </c>
      <c r="AQ19" s="6">
        <v>2.5599999999999988E-4</v>
      </c>
      <c r="AR19" s="6">
        <v>5.0410000000000012E-3</v>
      </c>
      <c r="AU19" s="38">
        <v>0.13274830070692648</v>
      </c>
      <c r="AV19" s="18"/>
    </row>
    <row r="20" spans="1:48" ht="16.5" thickTop="1" thickBot="1" x14ac:dyDescent="0.3">
      <c r="A20" s="18">
        <v>11</v>
      </c>
      <c r="B20" s="26"/>
      <c r="C20" s="26"/>
      <c r="D20" s="26"/>
      <c r="E20" s="26"/>
      <c r="H20" s="5">
        <v>4.5594999999999999</v>
      </c>
      <c r="I20" s="4">
        <f>H20/3.7999</f>
        <v>1.1998999973683517</v>
      </c>
      <c r="K20" s="6">
        <v>1.0160640000000091E-2</v>
      </c>
      <c r="L20" s="6">
        <v>6.4063786586372425E-4</v>
      </c>
      <c r="N20" s="5">
        <v>4.5338000000000003</v>
      </c>
      <c r="O20" s="4">
        <f>N20/3.7412</f>
        <v>1.2118571581310811</v>
      </c>
      <c r="Q20" s="6">
        <v>1.6899999999999741E-4</v>
      </c>
      <c r="R20" s="6">
        <v>5.4138591224872103E-4</v>
      </c>
      <c r="U20" s="10">
        <v>2.0999999999999999E-3</v>
      </c>
      <c r="V20" s="10">
        <v>1.17E-2</v>
      </c>
      <c r="X20" s="6">
        <v>0</v>
      </c>
      <c r="Y20" s="6">
        <v>1.9600000000000007E-6</v>
      </c>
      <c r="AA20" s="10">
        <v>2E-3</v>
      </c>
      <c r="AB20" s="10">
        <v>1.0999999999999999E-2</v>
      </c>
      <c r="AD20" s="6">
        <v>9.9999999999999655E-9</v>
      </c>
      <c r="AE20" s="6">
        <v>1.1730625000000006E-5</v>
      </c>
      <c r="AH20" s="10">
        <v>2.64E-2</v>
      </c>
      <c r="AI20" s="10">
        <v>-1.03E-2</v>
      </c>
      <c r="AK20" s="6">
        <v>3.1360000000000011E-5</v>
      </c>
      <c r="AL20" s="6">
        <v>2.8900000000000003E-6</v>
      </c>
      <c r="AN20" s="10">
        <v>3.2099999999999997E-2</v>
      </c>
      <c r="AO20" s="10">
        <v>0.10150000000000001</v>
      </c>
      <c r="AQ20" s="6">
        <v>1.4161000000000002E-4</v>
      </c>
      <c r="AR20" s="6">
        <v>9.0249999999999903E-5</v>
      </c>
      <c r="AU20" s="38">
        <v>0.10858855558074494</v>
      </c>
      <c r="AV20" s="18"/>
    </row>
    <row r="21" spans="1:48" s="18" customFormat="1" ht="16.5" thickTop="1" thickBot="1" x14ac:dyDescent="0.3">
      <c r="A21" s="18">
        <v>12</v>
      </c>
      <c r="B21" s="26"/>
      <c r="C21" s="26"/>
      <c r="D21" s="26"/>
      <c r="E21" s="26"/>
      <c r="F21" s="30"/>
      <c r="G21" s="11"/>
      <c r="H21" s="5">
        <v>4.54</v>
      </c>
      <c r="I21" s="4">
        <v>1.19</v>
      </c>
      <c r="K21" s="6">
        <v>1.4472090000000071E-2</v>
      </c>
      <c r="L21" s="6">
        <v>2.3749361053487534E-4</v>
      </c>
      <c r="N21" s="5">
        <v>4.45</v>
      </c>
      <c r="O21" s="4">
        <v>1.2</v>
      </c>
      <c r="Q21" s="6">
        <v>5.0126400000000274E-3</v>
      </c>
      <c r="R21" s="6">
        <v>1.3020048975183804E-4</v>
      </c>
      <c r="U21" s="10">
        <v>2.0999999999999999E-3</v>
      </c>
      <c r="V21" s="10">
        <v>1.2999999999999999E-2</v>
      </c>
      <c r="X21" s="6">
        <v>0</v>
      </c>
      <c r="Y21" s="6">
        <v>1.0000000000000225E-8</v>
      </c>
      <c r="AA21" s="10">
        <v>2E-3</v>
      </c>
      <c r="AB21" s="10">
        <v>0.01</v>
      </c>
      <c r="AD21" s="6">
        <v>9.9999999999999655E-9</v>
      </c>
      <c r="AE21" s="6">
        <v>1.9580625000000002E-5</v>
      </c>
      <c r="AH21" s="10">
        <v>2.5000000000000001E-2</v>
      </c>
      <c r="AI21" s="10">
        <v>1.2E-2</v>
      </c>
      <c r="AK21" s="6">
        <v>4.8999999999999992E-5</v>
      </c>
      <c r="AL21" s="6">
        <v>5.7600000000000001E-4</v>
      </c>
      <c r="AN21" s="10">
        <v>2.5000000000000001E-2</v>
      </c>
      <c r="AO21" s="10">
        <v>1.4E-2</v>
      </c>
      <c r="AQ21" s="6">
        <v>3.6099999999999983E-4</v>
      </c>
      <c r="AR21" s="6">
        <v>9.4090000000000007E-3</v>
      </c>
      <c r="AU21" s="38">
        <v>0.17397420706899863</v>
      </c>
    </row>
    <row r="22" spans="1:48" s="18" customFormat="1" ht="16.5" thickTop="1" thickBot="1" x14ac:dyDescent="0.3">
      <c r="A22" s="18">
        <v>13</v>
      </c>
      <c r="B22" s="26"/>
      <c r="C22" s="26"/>
      <c r="D22" s="26"/>
      <c r="E22" s="26"/>
      <c r="F22" s="30"/>
      <c r="G22" s="11"/>
      <c r="H22" s="5">
        <v>4.5250000000000004</v>
      </c>
      <c r="I22" s="5">
        <v>1.1950000000000001</v>
      </c>
      <c r="K22" s="6">
        <v>1.8306089999999994E-2</v>
      </c>
      <c r="L22" s="6">
        <v>4.1660188757893608E-4</v>
      </c>
      <c r="N22" s="5">
        <v>4.5549999999999997</v>
      </c>
      <c r="O22" s="5">
        <v>1.175</v>
      </c>
      <c r="Q22" s="6">
        <v>1.1696399999999549E-3</v>
      </c>
      <c r="R22" s="6">
        <v>1.846733437021537E-4</v>
      </c>
      <c r="U22" s="10">
        <v>2.0999999999999999E-3</v>
      </c>
      <c r="V22" s="10">
        <v>1.26E-2</v>
      </c>
      <c r="X22" s="6">
        <v>0</v>
      </c>
      <c r="Y22" s="6">
        <v>2.5000000000000047E-7</v>
      </c>
      <c r="AA22" s="10">
        <v>2.2000000000000001E-3</v>
      </c>
      <c r="AB22" s="10">
        <v>1.35E-2</v>
      </c>
      <c r="AD22" s="6">
        <v>1.0000000000000053E-8</v>
      </c>
      <c r="AE22" s="6">
        <v>8.5562500000000091E-7</v>
      </c>
      <c r="AH22" s="10">
        <v>2.7E-2</v>
      </c>
      <c r="AI22" s="10">
        <v>-1.9E-2</v>
      </c>
      <c r="AK22" s="6">
        <v>2.5000000000000011E-5</v>
      </c>
      <c r="AL22" s="6">
        <v>4.8999999999999992E-5</v>
      </c>
      <c r="AN22" s="10">
        <v>3.4000000000000002E-2</v>
      </c>
      <c r="AO22" s="10">
        <v>6.4000000000000001E-2</v>
      </c>
      <c r="AQ22" s="6">
        <v>9.9999999999999896E-5</v>
      </c>
      <c r="AR22" s="6">
        <v>2.209E-3</v>
      </c>
      <c r="AU22" s="38">
        <v>0.14987034682111414</v>
      </c>
    </row>
    <row r="23" spans="1:48" s="18" customFormat="1" ht="16.5" thickTop="1" thickBot="1" x14ac:dyDescent="0.3">
      <c r="A23" s="18">
        <v>14</v>
      </c>
      <c r="B23" s="26"/>
      <c r="C23" s="26"/>
      <c r="D23" s="26"/>
      <c r="E23" s="26"/>
      <c r="F23" s="30"/>
      <c r="G23" s="11"/>
      <c r="H23" s="5">
        <v>4.57</v>
      </c>
      <c r="I23" s="4">
        <v>1.19</v>
      </c>
      <c r="K23" s="6">
        <v>8.1540900000000079E-3</v>
      </c>
      <c r="L23" s="6">
        <v>2.3749361053487534E-4</v>
      </c>
      <c r="N23" s="5">
        <v>4.5599999999999996</v>
      </c>
      <c r="O23" s="4">
        <v>1.18</v>
      </c>
      <c r="Q23" s="6">
        <v>1.5366399999999401E-3</v>
      </c>
      <c r="R23" s="6">
        <v>7.3778772912092805E-5</v>
      </c>
      <c r="U23" s="10">
        <v>2.0999999999999999E-3</v>
      </c>
      <c r="V23" s="10">
        <v>1.55E-2</v>
      </c>
      <c r="X23" s="6">
        <v>0</v>
      </c>
      <c r="Y23" s="6">
        <v>5.7599999999999965E-6</v>
      </c>
      <c r="AA23" s="10">
        <v>2E-3</v>
      </c>
      <c r="AB23" s="10">
        <v>1.55E-2</v>
      </c>
      <c r="AD23" s="6">
        <v>9.9999999999999655E-9</v>
      </c>
      <c r="AE23" s="6">
        <v>1.155624999999999E-6</v>
      </c>
      <c r="AH23" s="10">
        <v>3.3000000000000002E-2</v>
      </c>
      <c r="AI23" s="10">
        <v>3.2000000000000001E-2</v>
      </c>
      <c r="AK23" s="6">
        <v>1.0000000000000019E-6</v>
      </c>
      <c r="AL23" s="6">
        <v>1.9359999999999998E-3</v>
      </c>
      <c r="AN23" s="10">
        <v>3.4000000000000002E-2</v>
      </c>
      <c r="AO23" s="10">
        <v>3.4000000000000002E-2</v>
      </c>
      <c r="AQ23" s="6">
        <v>9.9999999999999896E-5</v>
      </c>
      <c r="AR23" s="6">
        <v>5.9290000000000002E-3</v>
      </c>
      <c r="AU23" s="38">
        <v>0.13407060829446146</v>
      </c>
    </row>
    <row r="24" spans="1:48" s="18" customFormat="1" ht="16.5" thickTop="1" thickBot="1" x14ac:dyDescent="0.3">
      <c r="A24" s="18">
        <v>15</v>
      </c>
      <c r="B24" s="26"/>
      <c r="C24" s="26"/>
      <c r="D24" s="26"/>
      <c r="E24" s="26"/>
      <c r="F24" s="30"/>
      <c r="G24" s="11"/>
      <c r="H24" s="5">
        <v>4.58</v>
      </c>
      <c r="I24" s="5">
        <v>1.1200000000000001</v>
      </c>
      <c r="K24" s="6">
        <v>6.4480900000000417E-3</v>
      </c>
      <c r="L24" s="6">
        <v>2.979977731918073E-3</v>
      </c>
      <c r="N24" s="5">
        <v>4.45</v>
      </c>
      <c r="O24" s="5">
        <v>1.1399999999999999</v>
      </c>
      <c r="Q24" s="6">
        <v>5.0126400000000274E-3</v>
      </c>
      <c r="R24" s="6">
        <v>2.3609353392326066E-3</v>
      </c>
      <c r="U24" s="10">
        <v>2.0999999999999999E-3</v>
      </c>
      <c r="V24" s="10">
        <v>1.2E-2</v>
      </c>
      <c r="X24" s="6">
        <v>0</v>
      </c>
      <c r="Y24" s="6">
        <v>1.2100000000000007E-6</v>
      </c>
      <c r="AA24" s="10">
        <v>2E-3</v>
      </c>
      <c r="AB24" s="10">
        <v>1.2500000000000001E-2</v>
      </c>
      <c r="AD24" s="6">
        <v>9.9999999999999655E-9</v>
      </c>
      <c r="AE24" s="6">
        <v>3.7056249999999985E-6</v>
      </c>
      <c r="AH24" s="10">
        <v>2.3E-2</v>
      </c>
      <c r="AI24" s="10">
        <v>2.5000000000000001E-2</v>
      </c>
      <c r="AK24" s="6">
        <v>8.1000000000000017E-5</v>
      </c>
      <c r="AL24" s="6">
        <v>1.3690000000000004E-3</v>
      </c>
      <c r="AN24" s="10">
        <v>2.8000000000000001E-2</v>
      </c>
      <c r="AO24" s="10">
        <v>2.7E-2</v>
      </c>
      <c r="AQ24" s="6">
        <v>2.5599999999999988E-4</v>
      </c>
      <c r="AR24" s="6">
        <v>7.0560000000000006E-3</v>
      </c>
      <c r="AU24" s="38">
        <v>0.15990174700781334</v>
      </c>
    </row>
    <row r="25" spans="1:48" ht="16.5" thickTop="1" thickBot="1" x14ac:dyDescent="0.3">
      <c r="A25" s="18">
        <v>16</v>
      </c>
      <c r="B25" s="26"/>
      <c r="C25" s="26"/>
      <c r="D25" s="26"/>
      <c r="E25" s="26"/>
      <c r="H25" s="5">
        <v>4.5819999999999999</v>
      </c>
      <c r="I25" s="5">
        <v>1.1819999999999999</v>
      </c>
      <c r="K25" s="6">
        <v>6.1308900000000754E-3</v>
      </c>
      <c r="L25" s="6">
        <v>5.4920367264385546E-5</v>
      </c>
      <c r="N25" s="5">
        <v>4.5119999999999996</v>
      </c>
      <c r="O25" s="5">
        <v>1.2090000000000001</v>
      </c>
      <c r="Q25" s="6">
        <v>7.7440000000014207E-5</v>
      </c>
      <c r="R25" s="6">
        <v>4.1659026232972836E-4</v>
      </c>
      <c r="U25" s="10">
        <v>2.0999999999999999E-3</v>
      </c>
      <c r="V25" s="10">
        <v>1.21E-2</v>
      </c>
      <c r="X25" s="6">
        <v>0</v>
      </c>
      <c r="Y25" s="6">
        <v>1.0000000000000019E-6</v>
      </c>
      <c r="AA25" s="10">
        <v>2.0999999999999999E-3</v>
      </c>
      <c r="AB25" s="10">
        <v>1.49E-2</v>
      </c>
      <c r="AD25" s="6">
        <v>0</v>
      </c>
      <c r="AE25" s="6">
        <v>2.2562499999999975E-7</v>
      </c>
      <c r="AH25" s="10">
        <v>2.9000000000000001E-2</v>
      </c>
      <c r="AI25" s="10">
        <v>2.1000000000000001E-2</v>
      </c>
      <c r="AK25" s="6">
        <v>8.9999999999999951E-6</v>
      </c>
      <c r="AL25" s="6">
        <v>1.0890000000000001E-3</v>
      </c>
      <c r="AN25" s="10">
        <v>3.1E-2</v>
      </c>
      <c r="AO25" s="10">
        <v>3.9E-2</v>
      </c>
      <c r="AQ25" s="6">
        <v>1.6899999999999993E-4</v>
      </c>
      <c r="AR25" s="6">
        <v>5.1840000000000011E-3</v>
      </c>
      <c r="AU25" s="38">
        <v>0.11459522788752682</v>
      </c>
    </row>
    <row r="26" spans="1:48" ht="16.5" thickTop="1" thickBot="1" x14ac:dyDescent="0.3">
      <c r="A26" s="18">
        <v>17</v>
      </c>
      <c r="B26" s="26"/>
      <c r="C26" s="26"/>
      <c r="D26" s="26"/>
      <c r="E26" s="26"/>
      <c r="H26" s="5">
        <v>4.5970000000000004</v>
      </c>
      <c r="I26" s="4">
        <f>H26/3.86</f>
        <v>1.1909326424870468</v>
      </c>
      <c r="K26" s="6">
        <v>4.0068899999999887E-3</v>
      </c>
      <c r="L26" s="6">
        <v>2.671090178988943E-4</v>
      </c>
      <c r="N26" s="5">
        <v>4.5511999999999997</v>
      </c>
      <c r="O26" s="4">
        <f>N26/3.8434</f>
        <v>1.1841598584586563</v>
      </c>
      <c r="Q26" s="6">
        <v>9.2415999999995841E-4</v>
      </c>
      <c r="R26" s="6">
        <v>1.9621343937406381E-5</v>
      </c>
      <c r="U26" s="10">
        <v>2.0999999999999999E-3</v>
      </c>
      <c r="V26" s="10">
        <v>6.7000000000000002E-3</v>
      </c>
      <c r="X26" s="6">
        <v>0</v>
      </c>
      <c r="Y26" s="6">
        <v>4.0960000000000001E-5</v>
      </c>
      <c r="AA26" s="10">
        <v>2.0999999999999999E-3</v>
      </c>
      <c r="AB26" s="10">
        <v>6.7000000000000002E-3</v>
      </c>
      <c r="AD26" s="6">
        <v>0</v>
      </c>
      <c r="AE26" s="6">
        <v>5.9675625000000003E-5</v>
      </c>
      <c r="AH26" s="10">
        <v>3.6999999999999998E-2</v>
      </c>
      <c r="AI26" s="10">
        <v>3.6999999999999998E-2</v>
      </c>
      <c r="AK26" s="6">
        <v>2.4999999999999974E-5</v>
      </c>
      <c r="AL26" s="6">
        <v>2.4010000000000004E-3</v>
      </c>
      <c r="AN26" s="10">
        <v>0.04</v>
      </c>
      <c r="AO26" s="10">
        <v>0.04</v>
      </c>
      <c r="AQ26" s="6">
        <v>1.5999999999999972E-5</v>
      </c>
      <c r="AR26" s="6">
        <v>5.0410000000000012E-3</v>
      </c>
      <c r="AU26" s="38">
        <v>0.11314334265362787</v>
      </c>
    </row>
    <row r="27" spans="1:48" ht="16.5" thickTop="1" thickBot="1" x14ac:dyDescent="0.3">
      <c r="A27" s="18">
        <v>18</v>
      </c>
      <c r="B27" s="26"/>
      <c r="C27" s="26"/>
      <c r="D27" s="26"/>
      <c r="E27" s="26"/>
      <c r="H27" s="5">
        <v>4.58</v>
      </c>
      <c r="I27" s="5">
        <v>1.19</v>
      </c>
      <c r="K27" s="6">
        <v>6.4480900000000417E-3</v>
      </c>
      <c r="L27" s="6">
        <v>2.3749361053487534E-4</v>
      </c>
      <c r="N27" s="5">
        <v>4.5</v>
      </c>
      <c r="O27" s="5">
        <v>1.2</v>
      </c>
      <c r="Q27" s="6">
        <v>4.3264000000001554E-4</v>
      </c>
      <c r="R27" s="6">
        <v>1.3020048975183804E-4</v>
      </c>
      <c r="U27" s="10">
        <v>2.0999999999999999E-3</v>
      </c>
      <c r="V27" s="10">
        <v>1.2999999999999999E-2</v>
      </c>
      <c r="X27" s="6">
        <v>0</v>
      </c>
      <c r="Y27" s="6">
        <v>1.0000000000000225E-8</v>
      </c>
      <c r="AA27" s="10">
        <v>2.0999999999999999E-3</v>
      </c>
      <c r="AB27" s="10">
        <v>1.35E-2</v>
      </c>
      <c r="AD27" s="6">
        <v>0</v>
      </c>
      <c r="AE27" s="6">
        <v>8.5562500000000091E-7</v>
      </c>
      <c r="AH27" s="10">
        <v>2.8000000000000001E-2</v>
      </c>
      <c r="AI27" s="10">
        <v>0.03</v>
      </c>
      <c r="AK27" s="6">
        <v>1.5999999999999999E-5</v>
      </c>
      <c r="AL27" s="6">
        <v>1.7639999999999997E-3</v>
      </c>
      <c r="AN27" s="10">
        <v>2.5999999999999999E-2</v>
      </c>
      <c r="AO27" s="10">
        <v>0.03</v>
      </c>
      <c r="AQ27" s="6">
        <v>3.2399999999999996E-4</v>
      </c>
      <c r="AR27" s="6">
        <v>6.561E-3</v>
      </c>
      <c r="AU27" s="38">
        <v>0.12615185185040595</v>
      </c>
    </row>
    <row r="28" spans="1:48" ht="16.5" thickTop="1" thickBot="1" x14ac:dyDescent="0.3">
      <c r="A28" s="18">
        <v>19</v>
      </c>
      <c r="B28" s="26"/>
      <c r="C28" s="26"/>
      <c r="D28" s="26"/>
      <c r="E28" s="26"/>
      <c r="H28" s="5">
        <v>4.49</v>
      </c>
      <c r="I28" s="5">
        <f>H28/3.88</f>
        <v>1.1572164948453609</v>
      </c>
      <c r="K28" s="6">
        <v>2.9002090000000039E-2</v>
      </c>
      <c r="L28" s="6">
        <v>3.0180992178984839E-4</v>
      </c>
      <c r="N28" s="5">
        <v>4.5599999999999996</v>
      </c>
      <c r="O28" s="5">
        <f>N28/3.92</f>
        <v>1.1632653061224489</v>
      </c>
      <c r="Q28" s="6">
        <v>1.5366399999999401E-3</v>
      </c>
      <c r="R28" s="6">
        <v>6.4131262167050598E-4</v>
      </c>
      <c r="U28" s="10">
        <v>2.0999999999999999E-3</v>
      </c>
      <c r="V28" s="10">
        <v>1.5699999999999999E-2</v>
      </c>
      <c r="X28" s="6">
        <v>0</v>
      </c>
      <c r="Y28" s="6">
        <v>6.7599999999999903E-6</v>
      </c>
      <c r="AA28" s="10">
        <v>2.3E-3</v>
      </c>
      <c r="AB28" s="10">
        <v>1.84E-2</v>
      </c>
      <c r="AD28" s="6">
        <v>4.0000000000000034E-8</v>
      </c>
      <c r="AE28" s="6">
        <v>1.5800624999999994E-5</v>
      </c>
      <c r="AH28" s="10">
        <v>3.4000000000000002E-2</v>
      </c>
      <c r="AI28" s="10">
        <v>1.9800000000000002E-2</v>
      </c>
      <c r="AK28" s="6">
        <v>4.0000000000000074E-6</v>
      </c>
      <c r="AL28" s="6">
        <v>1.0112400000000001E-3</v>
      </c>
      <c r="AN28" s="10">
        <v>4.5900000000000003E-2</v>
      </c>
      <c r="AO28" s="10">
        <v>6.4000000000000001E-2</v>
      </c>
      <c r="AQ28" s="6">
        <v>3.6100000000000222E-6</v>
      </c>
      <c r="AR28" s="6">
        <v>2.209E-3</v>
      </c>
      <c r="AU28" s="38">
        <v>0.18636604617918023</v>
      </c>
    </row>
    <row r="29" spans="1:48" s="18" customFormat="1" ht="16.5" thickTop="1" thickBot="1" x14ac:dyDescent="0.3">
      <c r="A29" s="18">
        <v>20</v>
      </c>
      <c r="B29" s="26"/>
      <c r="C29" s="26"/>
      <c r="D29" s="26"/>
      <c r="E29" s="26"/>
      <c r="F29" s="30"/>
      <c r="G29" s="11"/>
      <c r="H29" s="5">
        <v>4.55</v>
      </c>
      <c r="I29" s="4">
        <v>1.19</v>
      </c>
      <c r="K29" s="6">
        <v>1.2166090000000112E-2</v>
      </c>
      <c r="L29" s="6">
        <v>2.3749361053487534E-4</v>
      </c>
      <c r="N29" s="5">
        <v>4.45</v>
      </c>
      <c r="O29" s="4">
        <v>1.1499999999999999</v>
      </c>
      <c r="Q29" s="6">
        <v>5.0126400000000274E-3</v>
      </c>
      <c r="R29" s="6">
        <v>1.4891461976524777E-3</v>
      </c>
      <c r="U29" s="10">
        <v>2.0999999999999999E-3</v>
      </c>
      <c r="V29" s="10">
        <v>0.01</v>
      </c>
      <c r="X29" s="6">
        <v>0</v>
      </c>
      <c r="Y29" s="6">
        <v>9.6100000000000029E-6</v>
      </c>
      <c r="AA29" s="10">
        <v>2.0999999999999999E-3</v>
      </c>
      <c r="AB29" s="10">
        <v>9.5999999999999992E-3</v>
      </c>
      <c r="AD29" s="6">
        <v>0</v>
      </c>
      <c r="AE29" s="6">
        <v>2.3280625000000011E-5</v>
      </c>
      <c r="AH29" s="10">
        <v>2.4E-2</v>
      </c>
      <c r="AI29" s="10">
        <v>-8.0000000000000002E-3</v>
      </c>
      <c r="AK29" s="6">
        <v>6.3999999999999997E-5</v>
      </c>
      <c r="AL29" s="6">
        <v>1.5999999999999999E-5</v>
      </c>
      <c r="AN29" s="10">
        <v>2.3E-2</v>
      </c>
      <c r="AO29" s="10">
        <v>-7.0000000000000001E-3</v>
      </c>
      <c r="AQ29" s="6">
        <v>4.4099999999999993E-4</v>
      </c>
      <c r="AR29" s="6">
        <v>1.3924000000000002E-2</v>
      </c>
      <c r="AU29" s="38">
        <v>0.18271086566810277</v>
      </c>
    </row>
    <row r="30" spans="1:48" s="18" customFormat="1" ht="16.5" thickTop="1" thickBot="1" x14ac:dyDescent="0.3">
      <c r="A30" s="18">
        <v>21</v>
      </c>
      <c r="B30" s="26"/>
      <c r="C30" s="26"/>
      <c r="D30" s="26"/>
      <c r="E30" s="26"/>
      <c r="F30" s="30"/>
      <c r="G30" s="11"/>
      <c r="H30" s="5">
        <v>4.5999999999999996</v>
      </c>
      <c r="I30" s="5">
        <v>1.19</v>
      </c>
      <c r="K30" s="6">
        <v>3.6360900000000826E-3</v>
      </c>
      <c r="L30" s="6">
        <v>2.3749361053487534E-4</v>
      </c>
      <c r="N30" s="5">
        <v>4.55</v>
      </c>
      <c r="O30" s="5">
        <v>1.17</v>
      </c>
      <c r="Q30" s="6">
        <v>8.5263999999996779E-4</v>
      </c>
      <c r="R30" s="6">
        <v>3.4556791449222074E-4</v>
      </c>
      <c r="U30" s="10">
        <v>2.0999999999999999E-3</v>
      </c>
      <c r="V30" s="10">
        <v>1.2E-2</v>
      </c>
      <c r="X30" s="6">
        <v>0</v>
      </c>
      <c r="Y30" s="6">
        <v>1.2100000000000007E-6</v>
      </c>
      <c r="AA30" s="10">
        <v>2.0999999999999999E-3</v>
      </c>
      <c r="AB30" s="10">
        <v>1.4E-2</v>
      </c>
      <c r="AD30" s="6">
        <v>0</v>
      </c>
      <c r="AE30" s="6">
        <v>1.8062500000000002E-7</v>
      </c>
      <c r="AH30" s="10">
        <v>2.5000000000000001E-2</v>
      </c>
      <c r="AI30" s="10">
        <v>-0.02</v>
      </c>
      <c r="AK30" s="6">
        <v>4.8999999999999992E-5</v>
      </c>
      <c r="AL30" s="6">
        <v>6.3999999999999997E-5</v>
      </c>
      <c r="AN30" s="10">
        <v>3.2000000000000001E-2</v>
      </c>
      <c r="AO30" s="10">
        <v>0.08</v>
      </c>
      <c r="AQ30" s="6">
        <v>1.4399999999999992E-4</v>
      </c>
      <c r="AR30" s="6">
        <v>9.6099999999999994E-4</v>
      </c>
      <c r="AU30" s="38">
        <v>7.9316972647896403E-2</v>
      </c>
    </row>
    <row r="31" spans="1:48" s="18" customFormat="1" ht="16.5" thickTop="1" thickBot="1" x14ac:dyDescent="0.3">
      <c r="A31" s="18">
        <v>22</v>
      </c>
      <c r="B31" s="26"/>
      <c r="C31" s="26"/>
      <c r="D31" s="26"/>
      <c r="E31" s="26"/>
      <c r="F31" s="30"/>
      <c r="G31" s="11"/>
      <c r="H31" s="5">
        <v>4.5</v>
      </c>
      <c r="I31" s="5">
        <v>1.2</v>
      </c>
      <c r="K31" s="6">
        <v>2.5696090000000105E-2</v>
      </c>
      <c r="L31" s="6">
        <v>6.4571016462298784E-4</v>
      </c>
      <c r="N31" s="5">
        <v>4.45</v>
      </c>
      <c r="O31" s="5">
        <v>1.21</v>
      </c>
      <c r="Q31" s="6">
        <v>5.0126400000000274E-3</v>
      </c>
      <c r="R31" s="6">
        <v>4.5841134817171117E-4</v>
      </c>
      <c r="U31" s="10">
        <v>2.2000000000000001E-3</v>
      </c>
      <c r="V31" s="10">
        <v>8.0000000000000002E-3</v>
      </c>
      <c r="X31" s="6">
        <v>1.0000000000000053E-8</v>
      </c>
      <c r="Y31" s="6">
        <v>2.6010000000000003E-5</v>
      </c>
      <c r="AA31" s="10">
        <v>2.3999999999999998E-3</v>
      </c>
      <c r="AB31" s="10">
        <v>8.9999999999999993E-3</v>
      </c>
      <c r="AD31" s="6">
        <v>8.9999999999999946E-8</v>
      </c>
      <c r="AE31" s="6">
        <v>2.9430625000000011E-5</v>
      </c>
      <c r="AH31" s="10">
        <v>2.3E-2</v>
      </c>
      <c r="AI31" s="10">
        <v>-1E-3</v>
      </c>
      <c r="AK31" s="6">
        <v>8.1000000000000017E-5</v>
      </c>
      <c r="AL31" s="6">
        <v>1.2099999999999999E-4</v>
      </c>
      <c r="AN31" s="10">
        <v>2.4E-2</v>
      </c>
      <c r="AO31" s="10">
        <v>0.02</v>
      </c>
      <c r="AQ31" s="6">
        <v>3.9999999999999986E-4</v>
      </c>
      <c r="AR31" s="6">
        <v>8.2810000000000002E-3</v>
      </c>
      <c r="AU31" s="38">
        <v>0.20186974052045251</v>
      </c>
    </row>
    <row r="32" spans="1:48" s="18" customFormat="1" ht="16.5" thickTop="1" thickBot="1" x14ac:dyDescent="0.3">
      <c r="A32" s="18">
        <v>23</v>
      </c>
      <c r="B32" s="26"/>
      <c r="C32" s="26"/>
      <c r="D32" s="26"/>
      <c r="E32" s="26"/>
      <c r="F32" s="30"/>
      <c r="G32" s="11"/>
      <c r="H32" s="5">
        <v>4.55</v>
      </c>
      <c r="I32" s="5">
        <f>H32/3.75</f>
        <v>1.2133333333333334</v>
      </c>
      <c r="K32" s="6">
        <v>1.2166090000000112E-2</v>
      </c>
      <c r="L32" s="6">
        <v>1.5011100145182555E-3</v>
      </c>
      <c r="N32" s="5">
        <v>4.5</v>
      </c>
      <c r="O32" s="5">
        <f>N32/3.65</f>
        <v>1.2328767123287672</v>
      </c>
      <c r="Q32" s="6">
        <v>4.3264000000001554E-4</v>
      </c>
      <c r="R32" s="6">
        <v>1.96136097755747E-3</v>
      </c>
      <c r="U32" s="10">
        <v>2.0999999999999999E-3</v>
      </c>
      <c r="V32" s="10">
        <v>6.0000000000000001E-3</v>
      </c>
      <c r="X32" s="6">
        <v>0</v>
      </c>
      <c r="Y32" s="6">
        <v>5.0410000000000007E-5</v>
      </c>
      <c r="AA32" s="10">
        <v>2E-3</v>
      </c>
      <c r="AB32" s="10">
        <v>7.1000000000000004E-3</v>
      </c>
      <c r="AD32" s="6">
        <v>9.9999999999999655E-9</v>
      </c>
      <c r="AE32" s="6">
        <v>5.3655624999999997E-5</v>
      </c>
      <c r="AH32" s="10">
        <v>3.5000000000000003E-2</v>
      </c>
      <c r="AI32" s="10">
        <v>-2.1999999999999999E-2</v>
      </c>
      <c r="AK32" s="6">
        <v>9.0000000000000155E-6</v>
      </c>
      <c r="AL32" s="6">
        <v>9.9999999999999964E-5</v>
      </c>
      <c r="AN32" s="10">
        <v>4.1000000000000002E-2</v>
      </c>
      <c r="AO32" s="10">
        <v>6.5000000000000002E-2</v>
      </c>
      <c r="AQ32" s="6">
        <v>8.9999999999999748E-6</v>
      </c>
      <c r="AR32" s="6">
        <v>2.1159999999999998E-3</v>
      </c>
      <c r="AU32" s="38">
        <v>0.13564393321146306</v>
      </c>
    </row>
    <row r="33" spans="1:48" s="18" customFormat="1" ht="16.5" thickTop="1" thickBot="1" x14ac:dyDescent="0.3">
      <c r="A33" s="18">
        <v>24</v>
      </c>
      <c r="B33" s="26"/>
      <c r="C33" s="26"/>
      <c r="D33" s="26"/>
      <c r="E33" s="26"/>
      <c r="F33" s="30"/>
      <c r="G33" s="11"/>
      <c r="H33" s="5">
        <v>4.6102999999999996</v>
      </c>
      <c r="I33" s="5">
        <v>1.1798</v>
      </c>
      <c r="K33" s="6">
        <v>2.5000000000000712E-3</v>
      </c>
      <c r="L33" s="6">
        <v>2.7152725365001127E-5</v>
      </c>
      <c r="N33" s="5">
        <v>4.4955999999999996</v>
      </c>
      <c r="O33" s="5">
        <v>1.1829000000000001</v>
      </c>
      <c r="Q33" s="6">
        <v>6.3504000000003916E-4</v>
      </c>
      <c r="R33" s="6">
        <v>3.2369921853854389E-5</v>
      </c>
      <c r="U33" s="10">
        <v>2E-3</v>
      </c>
      <c r="V33" s="10">
        <v>1.21E-2</v>
      </c>
      <c r="X33" s="6">
        <v>9.9999999999999655E-9</v>
      </c>
      <c r="Y33" s="6">
        <v>1.0000000000000019E-6</v>
      </c>
      <c r="AA33" s="10">
        <v>1E-3</v>
      </c>
      <c r="AB33" s="10">
        <v>1.18E-2</v>
      </c>
      <c r="AD33" s="6">
        <v>1.2099999999999996E-6</v>
      </c>
      <c r="AE33" s="6">
        <v>6.8906250000000032E-6</v>
      </c>
      <c r="AH33" s="10">
        <v>0.03</v>
      </c>
      <c r="AI33" s="10">
        <v>-9.9000000000000008E-3</v>
      </c>
      <c r="AK33" s="6">
        <v>4.0000000000000074E-6</v>
      </c>
      <c r="AL33" s="6">
        <v>4.4099999999999976E-6</v>
      </c>
      <c r="AN33" s="10">
        <v>3.6200000000000003E-2</v>
      </c>
      <c r="AO33" s="10">
        <v>7.1800000000000003E-2</v>
      </c>
      <c r="AQ33" s="6">
        <v>6.0839999999999912E-5</v>
      </c>
      <c r="AR33" s="6">
        <v>1.5366399999999999E-3</v>
      </c>
      <c r="AU33" s="38">
        <v>6.9351014932868618E-2</v>
      </c>
    </row>
    <row r="34" spans="1:48" s="18" customFormat="1" ht="16.5" thickTop="1" thickBot="1" x14ac:dyDescent="0.3">
      <c r="A34" s="18">
        <v>25</v>
      </c>
      <c r="B34" s="26"/>
      <c r="C34" s="26"/>
      <c r="D34" s="26"/>
      <c r="E34" s="26"/>
      <c r="F34" s="30"/>
      <c r="G34" s="11"/>
      <c r="H34" s="5">
        <v>4.5199999999999996</v>
      </c>
      <c r="I34" s="5">
        <f>H34/3.74</f>
        <v>1.20855614973262</v>
      </c>
      <c r="K34" s="6">
        <v>1.9684090000000213E-2</v>
      </c>
      <c r="L34" s="6">
        <v>1.1537555562074133E-3</v>
      </c>
      <c r="N34" s="5">
        <v>4.5</v>
      </c>
      <c r="O34" s="5">
        <f>N34/3.69</f>
        <v>1.2195121951219512</v>
      </c>
      <c r="Q34" s="6">
        <v>4.3264000000001554E-4</v>
      </c>
      <c r="R34" s="6">
        <v>9.5621572807259023E-4</v>
      </c>
      <c r="U34" s="10">
        <v>2.0999999999999999E-3</v>
      </c>
      <c r="V34" s="35"/>
      <c r="X34" s="6">
        <v>0</v>
      </c>
      <c r="Y34" s="6">
        <v>1.7161000000000002E-4</v>
      </c>
      <c r="AA34" s="10">
        <v>2.0999999999999999E-3</v>
      </c>
      <c r="AB34" s="35"/>
      <c r="AD34" s="6">
        <v>0</v>
      </c>
      <c r="AE34" s="6">
        <v>2.08080625E-4</v>
      </c>
      <c r="AH34" s="10">
        <v>2.7E-2</v>
      </c>
      <c r="AI34" s="10">
        <v>-1.4999999999999999E-2</v>
      </c>
      <c r="AK34" s="6">
        <v>2.5000000000000011E-5</v>
      </c>
      <c r="AL34" s="6">
        <v>8.9999999999999951E-6</v>
      </c>
      <c r="AN34" s="10">
        <v>3.3000000000000002E-2</v>
      </c>
      <c r="AO34" s="10">
        <v>8.7999999999999995E-2</v>
      </c>
      <c r="AQ34" s="6">
        <v>1.2099999999999991E-4</v>
      </c>
      <c r="AR34" s="6">
        <v>5.2900000000000028E-4</v>
      </c>
      <c r="AU34" s="39"/>
    </row>
    <row r="35" spans="1:48" s="18" customFormat="1" ht="16.5" thickTop="1" thickBot="1" x14ac:dyDescent="0.3">
      <c r="A35" s="18">
        <v>26</v>
      </c>
      <c r="B35" s="26"/>
      <c r="C35" s="26"/>
      <c r="D35" s="26"/>
      <c r="E35" s="26"/>
      <c r="F35" s="30"/>
      <c r="G35" s="11"/>
      <c r="H35" s="5">
        <v>4.55</v>
      </c>
      <c r="I35" s="5">
        <v>1.22</v>
      </c>
      <c r="K35" s="6">
        <v>1.2166090000000112E-2</v>
      </c>
      <c r="L35" s="6">
        <v>2.062143272799214E-3</v>
      </c>
      <c r="N35" s="5">
        <v>4.55</v>
      </c>
      <c r="O35" s="5">
        <v>1.22</v>
      </c>
      <c r="Q35" s="6">
        <v>8.5263999999996779E-4</v>
      </c>
      <c r="R35" s="6">
        <v>9.866222065915847E-4</v>
      </c>
      <c r="U35" s="10">
        <v>2.0999999999999999E-3</v>
      </c>
      <c r="V35" s="10">
        <v>1.14E-2</v>
      </c>
      <c r="X35" s="6">
        <v>0</v>
      </c>
      <c r="Y35" s="6">
        <v>2.8900000000000003E-6</v>
      </c>
      <c r="AA35" s="10">
        <v>2.0999999999999999E-3</v>
      </c>
      <c r="AB35" s="10">
        <v>1.15E-2</v>
      </c>
      <c r="AD35" s="6">
        <v>0</v>
      </c>
      <c r="AE35" s="6">
        <v>8.5556250000000033E-6</v>
      </c>
      <c r="AH35" s="10">
        <v>0.03</v>
      </c>
      <c r="AI35" s="10">
        <v>-0.02</v>
      </c>
      <c r="AK35" s="6">
        <v>4.0000000000000074E-6</v>
      </c>
      <c r="AL35" s="6">
        <v>6.3999999999999997E-5</v>
      </c>
      <c r="AN35" s="10">
        <v>3.5000000000000003E-2</v>
      </c>
      <c r="AO35" s="10">
        <v>0.04</v>
      </c>
      <c r="AQ35" s="6">
        <v>8.0999999999999895E-5</v>
      </c>
      <c r="AR35" s="6">
        <v>5.0410000000000012E-3</v>
      </c>
      <c r="AU35" s="38">
        <v>0.14583875035254135</v>
      </c>
    </row>
    <row r="36" spans="1:48" s="18" customFormat="1" ht="16.5" thickTop="1" thickBot="1" x14ac:dyDescent="0.3">
      <c r="A36" s="18">
        <v>27</v>
      </c>
      <c r="B36" s="26"/>
      <c r="C36" s="26"/>
      <c r="D36" s="26"/>
      <c r="E36" s="26"/>
      <c r="F36" s="30"/>
      <c r="G36" s="11"/>
      <c r="H36" s="5">
        <v>4.58</v>
      </c>
      <c r="I36" s="5">
        <v>1.19</v>
      </c>
      <c r="K36" s="6">
        <v>6.4480900000000417E-3</v>
      </c>
      <c r="L36" s="6">
        <v>2.3749361053487534E-4</v>
      </c>
      <c r="N36" s="5">
        <v>4.58</v>
      </c>
      <c r="O36" s="5">
        <v>1.17</v>
      </c>
      <c r="Q36" s="6">
        <v>3.5046399999999643E-3</v>
      </c>
      <c r="R36" s="6">
        <v>3.4556791449222074E-4</v>
      </c>
      <c r="U36" s="10">
        <v>2.0999999999999999E-3</v>
      </c>
      <c r="V36" s="10">
        <v>1.2500000000000001E-2</v>
      </c>
      <c r="X36" s="6">
        <v>0</v>
      </c>
      <c r="Y36" s="6">
        <v>3.5999999999999978E-7</v>
      </c>
      <c r="AA36" s="10">
        <v>2.2000000000000001E-3</v>
      </c>
      <c r="AB36" s="10">
        <v>1.0999999999999999E-2</v>
      </c>
      <c r="AD36" s="6">
        <v>1.0000000000000053E-8</v>
      </c>
      <c r="AE36" s="6">
        <v>1.1730625000000006E-5</v>
      </c>
      <c r="AH36" s="10">
        <v>3.2000000000000001E-2</v>
      </c>
      <c r="AI36" s="10">
        <v>-2.8000000000000001E-2</v>
      </c>
      <c r="AK36" s="6">
        <v>0</v>
      </c>
      <c r="AL36" s="6">
        <v>2.5599999999999999E-4</v>
      </c>
      <c r="AN36" s="10">
        <v>0.04</v>
      </c>
      <c r="AO36" s="10">
        <v>-0.01</v>
      </c>
      <c r="AQ36" s="6">
        <v>1.5999999999999972E-5</v>
      </c>
      <c r="AR36" s="6">
        <v>1.4641E-2</v>
      </c>
      <c r="AU36" s="38">
        <v>0.15956469581341326</v>
      </c>
    </row>
    <row r="37" spans="1:48" s="18" customFormat="1" ht="16.5" thickTop="1" thickBot="1" x14ac:dyDescent="0.3">
      <c r="A37" s="18">
        <v>28</v>
      </c>
      <c r="B37" s="26"/>
      <c r="C37" s="26"/>
      <c r="D37" s="26"/>
      <c r="E37" s="26"/>
      <c r="F37" s="30"/>
      <c r="G37" s="11"/>
      <c r="H37" s="5">
        <v>4.5049999999999999</v>
      </c>
      <c r="I37" s="5">
        <f>H37/3.72</f>
        <v>1.211021505376344</v>
      </c>
      <c r="K37" s="6">
        <v>2.4118090000000137E-2</v>
      </c>
      <c r="L37" s="6">
        <v>1.3273148937066866E-3</v>
      </c>
      <c r="N37" s="5">
        <v>4.5199999999999996</v>
      </c>
      <c r="O37" s="5">
        <f>N37/3.7417</f>
        <v>1.2080070556164311</v>
      </c>
      <c r="Q37" s="6">
        <v>6.4000000000128009E-7</v>
      </c>
      <c r="R37" s="6">
        <v>3.7704313296059986E-4</v>
      </c>
      <c r="U37" s="10">
        <v>2.0999999999999999E-3</v>
      </c>
      <c r="V37" s="10">
        <v>1.06E-2</v>
      </c>
      <c r="X37" s="6">
        <v>0</v>
      </c>
      <c r="Y37" s="6">
        <v>6.2500000000000028E-6</v>
      </c>
      <c r="AA37" s="10">
        <v>2E-3</v>
      </c>
      <c r="AB37" s="10">
        <v>1.12E-2</v>
      </c>
      <c r="AD37" s="6">
        <v>9.9999999999999655E-9</v>
      </c>
      <c r="AE37" s="6">
        <v>1.0400625000000003E-5</v>
      </c>
      <c r="AH37" s="10">
        <v>2.4500000000000001E-2</v>
      </c>
      <c r="AI37" s="10">
        <v>-1.6E-2</v>
      </c>
      <c r="AK37" s="6">
        <v>5.6249999999999998E-5</v>
      </c>
      <c r="AL37" s="6">
        <v>1.5999999999999999E-5</v>
      </c>
      <c r="AN37" s="10">
        <v>2.7E-2</v>
      </c>
      <c r="AO37" s="10">
        <v>6.4000000000000001E-2</v>
      </c>
      <c r="AQ37" s="6">
        <v>2.8899999999999992E-4</v>
      </c>
      <c r="AR37" s="6">
        <v>2.209E-3</v>
      </c>
      <c r="AU37" s="38">
        <v>0.16855265839394948</v>
      </c>
    </row>
    <row r="38" spans="1:48" s="18" customFormat="1" ht="16.5" thickTop="1" thickBot="1" x14ac:dyDescent="0.3">
      <c r="A38" s="18">
        <v>29</v>
      </c>
      <c r="B38" s="26"/>
      <c r="C38" s="26"/>
      <c r="D38" s="26"/>
      <c r="E38" s="26"/>
      <c r="F38" s="30"/>
      <c r="G38" s="11"/>
      <c r="H38" s="5">
        <v>4.5</v>
      </c>
      <c r="I38" s="4">
        <v>1.2</v>
      </c>
      <c r="K38" s="6">
        <v>2.5696090000000105E-2</v>
      </c>
      <c r="L38" s="6">
        <v>6.4571016462298784E-4</v>
      </c>
      <c r="N38" s="5">
        <v>4.5</v>
      </c>
      <c r="O38" s="4">
        <v>1.22</v>
      </c>
      <c r="Q38" s="6">
        <v>4.3264000000001554E-4</v>
      </c>
      <c r="R38" s="6">
        <v>9.866222065915847E-4</v>
      </c>
      <c r="U38" s="10">
        <v>2.0999999999999999E-3</v>
      </c>
      <c r="V38" s="10">
        <v>1.11E-2</v>
      </c>
      <c r="X38" s="6">
        <v>0</v>
      </c>
      <c r="Y38" s="6">
        <v>3.9999999999999998E-6</v>
      </c>
      <c r="AA38" s="10">
        <v>2.0999999999999999E-3</v>
      </c>
      <c r="AB38" s="10">
        <v>1.15E-2</v>
      </c>
      <c r="AD38" s="6">
        <v>0</v>
      </c>
      <c r="AE38" s="6">
        <v>8.5556250000000033E-6</v>
      </c>
      <c r="AH38" s="10">
        <v>2.4E-2</v>
      </c>
      <c r="AI38" s="10">
        <v>-1.4999999999999999E-2</v>
      </c>
      <c r="AK38" s="6">
        <v>6.3999999999999997E-5</v>
      </c>
      <c r="AL38" s="6">
        <v>8.9999999999999951E-6</v>
      </c>
      <c r="AN38" s="10">
        <v>3.2000000000000001E-2</v>
      </c>
      <c r="AO38" s="10">
        <v>9.5000000000000001E-2</v>
      </c>
      <c r="AQ38" s="6">
        <v>1.4399999999999992E-4</v>
      </c>
      <c r="AR38" s="6">
        <v>2.5599999999999999E-4</v>
      </c>
      <c r="AU38" s="38">
        <v>0.16806730198410008</v>
      </c>
    </row>
    <row r="39" spans="1:48" ht="16.5" thickTop="1" thickBot="1" x14ac:dyDescent="0.3">
      <c r="A39" s="18">
        <v>30</v>
      </c>
      <c r="B39" s="26"/>
      <c r="C39" s="26"/>
      <c r="D39" s="26"/>
      <c r="E39" s="26"/>
      <c r="H39" s="5">
        <v>4.55</v>
      </c>
      <c r="I39" s="5">
        <f>H39/3.8</f>
        <v>1.1973684210526316</v>
      </c>
      <c r="K39" s="6">
        <v>1.2166090000000112E-2</v>
      </c>
      <c r="L39" s="6">
        <v>5.1889417393498523E-4</v>
      </c>
      <c r="N39" s="5">
        <v>4.4800000000000004</v>
      </c>
      <c r="O39" s="5">
        <f>N39/3.65</f>
        <v>1.2273972602739727</v>
      </c>
      <c r="Q39" s="6">
        <v>1.6646399999999957E-3</v>
      </c>
      <c r="R39" s="6">
        <v>1.5060455888192405E-3</v>
      </c>
      <c r="U39" s="10">
        <v>2.0999999999999999E-3</v>
      </c>
      <c r="V39" s="10">
        <v>1.2999999999999999E-2</v>
      </c>
      <c r="X39" s="6">
        <v>0</v>
      </c>
      <c r="Y39" s="6">
        <v>1.0000000000000225E-8</v>
      </c>
      <c r="AA39" s="10">
        <v>2.0999999999999999E-3</v>
      </c>
      <c r="AB39" s="10">
        <v>1.4E-2</v>
      </c>
      <c r="AD39" s="6">
        <v>0</v>
      </c>
      <c r="AE39" s="6">
        <v>1.8062500000000002E-7</v>
      </c>
      <c r="AH39" s="10">
        <v>2.8000000000000001E-2</v>
      </c>
      <c r="AI39" s="10">
        <v>-0.03</v>
      </c>
      <c r="AK39" s="6">
        <v>1.5999999999999999E-5</v>
      </c>
      <c r="AL39" s="6">
        <v>3.2399999999999996E-4</v>
      </c>
      <c r="AN39" s="10">
        <v>0.03</v>
      </c>
      <c r="AO39" s="10">
        <v>-0.01</v>
      </c>
      <c r="AQ39" s="6">
        <v>1.9599999999999997E-4</v>
      </c>
      <c r="AR39" s="6">
        <v>1.4641E-2</v>
      </c>
      <c r="AU39" s="38">
        <v>0.17616146113084533</v>
      </c>
    </row>
    <row r="40" spans="1:48" ht="16.5" thickTop="1" thickBot="1" x14ac:dyDescent="0.3">
      <c r="A40" s="18">
        <v>31</v>
      </c>
      <c r="B40" s="26"/>
      <c r="C40" s="26"/>
      <c r="D40" s="26"/>
      <c r="E40" s="26"/>
      <c r="H40" s="5">
        <v>4.5999999999999996</v>
      </c>
      <c r="I40" s="5">
        <v>1.18</v>
      </c>
      <c r="K40" s="6">
        <v>3.6360900000000826E-3</v>
      </c>
      <c r="L40" s="6">
        <v>2.9277056446763135E-5</v>
      </c>
      <c r="N40" s="5">
        <v>4.58</v>
      </c>
      <c r="O40" s="5">
        <v>1.18</v>
      </c>
      <c r="Q40" s="6">
        <v>3.5046399999999643E-3</v>
      </c>
      <c r="R40" s="6">
        <v>7.3778772912092805E-5</v>
      </c>
      <c r="U40" s="10">
        <v>2.0999999999999999E-3</v>
      </c>
      <c r="V40" s="10">
        <v>1.21E-2</v>
      </c>
      <c r="X40" s="6">
        <v>0</v>
      </c>
      <c r="Y40" s="6">
        <v>1.0000000000000019E-6</v>
      </c>
      <c r="AA40" s="10">
        <v>2.0999999999999999E-3</v>
      </c>
      <c r="AB40" s="10">
        <v>1.21E-2</v>
      </c>
      <c r="AD40" s="6">
        <v>0</v>
      </c>
      <c r="AE40" s="6">
        <v>5.405625000000003E-6</v>
      </c>
      <c r="AH40" s="10">
        <v>2.5999999999999999E-2</v>
      </c>
      <c r="AI40" s="10">
        <v>-0.02</v>
      </c>
      <c r="AK40" s="6">
        <v>3.6000000000000021E-5</v>
      </c>
      <c r="AL40" s="6">
        <v>6.3999999999999997E-5</v>
      </c>
      <c r="AN40" s="10">
        <v>0.03</v>
      </c>
      <c r="AO40" s="10">
        <v>0.08</v>
      </c>
      <c r="AQ40" s="6">
        <v>1.9599999999999997E-4</v>
      </c>
      <c r="AR40" s="6">
        <v>9.6099999999999994E-4</v>
      </c>
      <c r="AU40" s="38">
        <v>9.2234437464316449E-2</v>
      </c>
    </row>
    <row r="41" spans="1:48" ht="16.5" thickTop="1" thickBot="1" x14ac:dyDescent="0.3">
      <c r="A41" s="18">
        <v>32</v>
      </c>
      <c r="B41" s="26"/>
      <c r="C41" s="26"/>
      <c r="D41" s="26"/>
      <c r="E41" s="26"/>
      <c r="H41" s="5">
        <v>4.4855</v>
      </c>
      <c r="I41" s="5">
        <v>1.1935</v>
      </c>
      <c r="K41" s="6">
        <v>3.0555040000000099E-2</v>
      </c>
      <c r="L41" s="6">
        <v>3.5761940446571677E-4</v>
      </c>
      <c r="N41" s="5">
        <v>4.3868</v>
      </c>
      <c r="O41" s="5">
        <v>1.1114999999999999</v>
      </c>
      <c r="Q41" s="6">
        <v>1.795600000000009E-2</v>
      </c>
      <c r="R41" s="6">
        <v>5.9427843927359674E-3</v>
      </c>
      <c r="U41" s="10">
        <v>2.0999999999999999E-3</v>
      </c>
      <c r="V41" s="10">
        <v>1.21E-2</v>
      </c>
      <c r="X41" s="6">
        <v>0</v>
      </c>
      <c r="Y41" s="6">
        <v>1.0000000000000019E-6</v>
      </c>
      <c r="AA41" s="10">
        <v>2.0999999999999999E-3</v>
      </c>
      <c r="AB41" s="10">
        <v>1.2999999999999999E-2</v>
      </c>
      <c r="AD41" s="6">
        <v>0</v>
      </c>
      <c r="AE41" s="6">
        <v>2.0306250000000027E-6</v>
      </c>
      <c r="AH41" s="10">
        <v>2.4E-2</v>
      </c>
      <c r="AI41" s="10">
        <v>2.3E-2</v>
      </c>
      <c r="AK41" s="6">
        <v>6.3999999999999997E-5</v>
      </c>
      <c r="AL41" s="6">
        <v>1.2250000000000002E-3</v>
      </c>
      <c r="AN41" s="10">
        <v>3.1E-2</v>
      </c>
      <c r="AO41" s="10">
        <v>2.5000000000000001E-2</v>
      </c>
      <c r="AQ41" s="6">
        <v>1.6899999999999993E-4</v>
      </c>
      <c r="AR41" s="6">
        <v>7.3959999999999989E-3</v>
      </c>
      <c r="AU41" s="38">
        <v>0.25232612710974239</v>
      </c>
    </row>
    <row r="42" spans="1:48" ht="16.5" thickTop="1" thickBot="1" x14ac:dyDescent="0.3">
      <c r="A42" s="18">
        <v>33</v>
      </c>
      <c r="B42" s="26"/>
      <c r="C42" s="26"/>
      <c r="D42" s="26"/>
      <c r="E42" s="26"/>
      <c r="H42" s="5">
        <v>4.5612000000000004</v>
      </c>
      <c r="I42" s="5">
        <v>1.2043999999999999</v>
      </c>
      <c r="K42" s="6">
        <v>9.8208099999999941E-3</v>
      </c>
      <c r="L42" s="6">
        <v>8.8868544842175487E-4</v>
      </c>
      <c r="N42" s="5">
        <v>4.5415000000000001</v>
      </c>
      <c r="O42" s="5">
        <v>1.2012</v>
      </c>
      <c r="Q42" s="6">
        <v>4.2848999999998836E-4</v>
      </c>
      <c r="R42" s="6">
        <v>1.5902579276222504E-4</v>
      </c>
      <c r="U42" s="10">
        <v>2.0999999999999999E-3</v>
      </c>
      <c r="V42" s="35"/>
      <c r="X42" s="6">
        <v>0</v>
      </c>
      <c r="Y42" s="6">
        <v>1.7161000000000002E-4</v>
      </c>
      <c r="AA42" s="10">
        <v>2.0999999999999999E-3</v>
      </c>
      <c r="AB42" s="35"/>
      <c r="AD42" s="6">
        <v>0</v>
      </c>
      <c r="AE42" s="6">
        <v>2.08080625E-4</v>
      </c>
      <c r="AH42" s="10">
        <v>2.9000000000000001E-2</v>
      </c>
      <c r="AI42" s="10">
        <v>-1.2E-2</v>
      </c>
      <c r="AK42" s="6">
        <v>8.9999999999999951E-6</v>
      </c>
      <c r="AL42" s="6">
        <v>0</v>
      </c>
      <c r="AN42" s="10">
        <v>3.1E-2</v>
      </c>
      <c r="AO42" s="10">
        <v>0.08</v>
      </c>
      <c r="AQ42" s="6">
        <v>1.6899999999999993E-4</v>
      </c>
      <c r="AR42" s="6">
        <v>9.6099999999999994E-4</v>
      </c>
      <c r="AU42" s="39"/>
      <c r="AV42" s="18"/>
    </row>
    <row r="43" spans="1:48" ht="16.5" thickTop="1" thickBot="1" x14ac:dyDescent="0.3">
      <c r="A43" s="18">
        <v>34</v>
      </c>
      <c r="B43" s="26"/>
      <c r="C43" s="26"/>
      <c r="D43" s="26"/>
      <c r="E43" s="26"/>
      <c r="H43" s="5">
        <v>4.6100000000000003</v>
      </c>
      <c r="I43" s="5">
        <f>H43/3.8625</f>
        <v>1.1935275080906149</v>
      </c>
      <c r="K43" s="6">
        <v>2.5300900000000013E-3</v>
      </c>
      <c r="L43" s="6">
        <v>3.5866056268495772E-4</v>
      </c>
      <c r="N43" s="5">
        <v>4.5949999999999998</v>
      </c>
      <c r="O43" s="5">
        <f>N43/3.86</f>
        <v>1.1904145077720207</v>
      </c>
      <c r="Q43" s="6">
        <v>5.5056399999999072E-3</v>
      </c>
      <c r="R43" s="6">
        <v>3.3308100320724085E-6</v>
      </c>
      <c r="U43" s="10">
        <v>2.0999999999999999E-3</v>
      </c>
      <c r="V43" s="35"/>
      <c r="X43" s="6">
        <v>0</v>
      </c>
      <c r="Y43" s="6">
        <v>1.7161000000000002E-4</v>
      </c>
      <c r="AA43" s="10">
        <v>1.5E-3</v>
      </c>
      <c r="AB43" s="35"/>
      <c r="AD43" s="6">
        <v>3.5999999999999978E-7</v>
      </c>
      <c r="AE43" s="6">
        <v>2.08080625E-4</v>
      </c>
      <c r="AH43" s="10">
        <v>2.9000000000000001E-2</v>
      </c>
      <c r="AI43" s="10">
        <v>1.4999999999999999E-2</v>
      </c>
      <c r="AK43" s="6">
        <v>8.9999999999999951E-6</v>
      </c>
      <c r="AL43" s="6">
        <v>7.2899999999999994E-4</v>
      </c>
      <c r="AN43" s="10">
        <v>2.9499999999999998E-2</v>
      </c>
      <c r="AO43" s="10">
        <v>2.5999999999999999E-2</v>
      </c>
      <c r="AQ43" s="6">
        <v>2.1024999999999996E-4</v>
      </c>
      <c r="AR43" s="6">
        <v>7.2250000000000014E-3</v>
      </c>
      <c r="AU43" s="39"/>
      <c r="AV43" s="18"/>
    </row>
    <row r="44" spans="1:48" ht="16.5" thickTop="1" thickBot="1" x14ac:dyDescent="0.3">
      <c r="A44" s="18">
        <v>35</v>
      </c>
      <c r="B44" s="26"/>
      <c r="C44" s="26"/>
      <c r="D44" s="26"/>
      <c r="E44" s="26"/>
      <c r="H44" s="5">
        <v>4.45</v>
      </c>
      <c r="I44" s="5">
        <f>H44/3.8</f>
        <v>1.1710526315789476</v>
      </c>
      <c r="K44" s="6">
        <v>4.4226090000000065E-2</v>
      </c>
      <c r="L44" s="6">
        <v>1.2507120240500481E-5</v>
      </c>
      <c r="N44" s="5">
        <v>4.42</v>
      </c>
      <c r="O44" s="5">
        <f>N44/3.75</f>
        <v>1.1786666666666668</v>
      </c>
      <c r="Q44" s="6">
        <v>1.0160640000000091E-2</v>
      </c>
      <c r="R44" s="6">
        <v>9.846176956721802E-5</v>
      </c>
      <c r="U44" s="10">
        <v>2E-3</v>
      </c>
      <c r="V44" s="10">
        <v>1.2800000000000001E-2</v>
      </c>
      <c r="X44" s="6">
        <v>9.9999999999999655E-9</v>
      </c>
      <c r="Y44" s="6">
        <v>8.9999999999999946E-8</v>
      </c>
      <c r="AA44" s="10">
        <v>2E-3</v>
      </c>
      <c r="AB44" s="10">
        <v>1.35E-2</v>
      </c>
      <c r="AD44" s="6">
        <v>9.9999999999999655E-9</v>
      </c>
      <c r="AE44" s="6">
        <v>8.5562500000000091E-7</v>
      </c>
      <c r="AH44" s="10">
        <v>2.8000000000000001E-2</v>
      </c>
      <c r="AI44" s="10">
        <v>1.2E-2</v>
      </c>
      <c r="AK44" s="6">
        <v>1.5999999999999999E-5</v>
      </c>
      <c r="AL44" s="6">
        <v>5.7600000000000001E-4</v>
      </c>
      <c r="AN44" s="10">
        <v>0.03</v>
      </c>
      <c r="AO44" s="10">
        <v>0.03</v>
      </c>
      <c r="AQ44" s="6">
        <v>1.9599999999999997E-4</v>
      </c>
      <c r="AR44" s="6">
        <v>6.561E-3</v>
      </c>
      <c r="AU44" s="38">
        <v>0.24869190681404948</v>
      </c>
    </row>
    <row r="45" spans="1:48" ht="16.5" thickTop="1" thickBot="1" x14ac:dyDescent="0.3">
      <c r="A45" s="18">
        <v>36</v>
      </c>
      <c r="B45" s="26"/>
      <c r="C45" s="26"/>
      <c r="D45" s="26"/>
      <c r="E45" s="26"/>
      <c r="H45" s="5">
        <v>4.5</v>
      </c>
      <c r="I45" s="5">
        <v>1.19</v>
      </c>
      <c r="K45" s="6">
        <v>2.5696090000000105E-2</v>
      </c>
      <c r="L45" s="6">
        <v>2.3749361053487534E-4</v>
      </c>
      <c r="N45" s="5">
        <v>4.4000000000000004</v>
      </c>
      <c r="O45" s="5">
        <v>1.21</v>
      </c>
      <c r="Q45" s="6">
        <v>1.4592640000000004E-2</v>
      </c>
      <c r="R45" s="6">
        <v>4.5841134817171117E-4</v>
      </c>
      <c r="U45" s="10">
        <v>2E-3</v>
      </c>
      <c r="V45" s="10">
        <v>1.2500000000000001E-2</v>
      </c>
      <c r="X45" s="6">
        <v>9.9999999999999655E-9</v>
      </c>
      <c r="Y45" s="6">
        <v>3.5999999999999978E-7</v>
      </c>
      <c r="AA45" s="10">
        <v>1.8E-3</v>
      </c>
      <c r="AB45" s="10">
        <v>1.24E-2</v>
      </c>
      <c r="AD45" s="6">
        <v>8.9999999999999946E-8</v>
      </c>
      <c r="AE45" s="6">
        <v>4.1006250000000028E-6</v>
      </c>
      <c r="AH45" s="10">
        <v>3.1E-2</v>
      </c>
      <c r="AI45" s="10">
        <v>-1.7999999999999999E-2</v>
      </c>
      <c r="AK45" s="6">
        <v>1.0000000000000019E-6</v>
      </c>
      <c r="AL45" s="6">
        <v>3.5999999999999981E-5</v>
      </c>
      <c r="AN45" s="10">
        <v>3.4000000000000002E-2</v>
      </c>
      <c r="AO45" s="10">
        <v>-5.0000000000000001E-3</v>
      </c>
      <c r="AQ45" s="6">
        <v>9.9999999999999896E-5</v>
      </c>
      <c r="AR45" s="6">
        <v>1.3456000000000001E-2</v>
      </c>
      <c r="AU45" s="38">
        <v>0.23362832787080146</v>
      </c>
    </row>
    <row r="46" spans="1:48" ht="16.5" thickTop="1" thickBot="1" x14ac:dyDescent="0.3">
      <c r="A46" s="18">
        <v>37</v>
      </c>
      <c r="B46" s="26"/>
      <c r="C46" s="26"/>
      <c r="D46" s="26"/>
      <c r="E46" s="26"/>
      <c r="H46" s="5">
        <v>4.5675999999999997</v>
      </c>
      <c r="I46" s="5">
        <v>1.1956</v>
      </c>
      <c r="K46" s="6">
        <v>8.5932900000001249E-3</v>
      </c>
      <c r="L46" s="6">
        <v>4.4145488082422018E-4</v>
      </c>
      <c r="N46" s="5">
        <v>4.4443999999999999</v>
      </c>
      <c r="O46" s="5">
        <v>1.2009000000000001</v>
      </c>
      <c r="Q46" s="6">
        <v>5.8369600000000715E-3</v>
      </c>
      <c r="R46" s="6">
        <v>1.515494670096296E-4</v>
      </c>
      <c r="U46" s="10">
        <v>2.0999999999999999E-3</v>
      </c>
      <c r="V46" s="10">
        <v>1.15E-2</v>
      </c>
      <c r="X46" s="6">
        <v>0</v>
      </c>
      <c r="Y46" s="6">
        <v>2.5600000000000022E-6</v>
      </c>
      <c r="AA46" s="10">
        <v>2.0999999999999999E-3</v>
      </c>
      <c r="AB46" s="10">
        <v>1.15E-2</v>
      </c>
      <c r="AD46" s="6">
        <v>0</v>
      </c>
      <c r="AE46" s="6">
        <v>8.5556250000000033E-6</v>
      </c>
      <c r="AH46" s="10">
        <v>2.9000000000000001E-2</v>
      </c>
      <c r="AI46" s="10">
        <v>-3.2000000000000001E-2</v>
      </c>
      <c r="AK46" s="6">
        <v>8.9999999999999951E-6</v>
      </c>
      <c r="AL46" s="6">
        <v>4.0000000000000002E-4</v>
      </c>
      <c r="AN46" s="10">
        <v>3.5999999999999997E-2</v>
      </c>
      <c r="AO46" s="10">
        <v>8.4000000000000005E-2</v>
      </c>
      <c r="AQ46" s="6">
        <v>6.3999999999999997E-5</v>
      </c>
      <c r="AR46" s="6">
        <v>7.2899999999999983E-4</v>
      </c>
      <c r="AU46" s="38">
        <v>0.12742201525966401</v>
      </c>
    </row>
    <row r="47" spans="1:48" ht="16.5" thickTop="1" thickBot="1" x14ac:dyDescent="0.3">
      <c r="A47" s="18">
        <v>38</v>
      </c>
      <c r="B47" s="26"/>
      <c r="C47" s="26"/>
      <c r="D47" s="26"/>
      <c r="E47" s="26"/>
      <c r="H47" s="5">
        <v>4.59</v>
      </c>
      <c r="I47" s="5">
        <v>1.19</v>
      </c>
      <c r="K47" s="6">
        <v>4.9420900000000665E-3</v>
      </c>
      <c r="L47" s="6">
        <v>2.3749361053487534E-4</v>
      </c>
      <c r="N47" s="5">
        <v>4.5</v>
      </c>
      <c r="O47" s="5">
        <v>1.17</v>
      </c>
      <c r="Q47" s="6">
        <v>4.3264000000001554E-4</v>
      </c>
      <c r="R47" s="6">
        <v>3.4556791449222074E-4</v>
      </c>
      <c r="U47" s="10">
        <v>2E-3</v>
      </c>
      <c r="V47" s="10">
        <v>1.4999999999999999E-2</v>
      </c>
      <c r="X47" s="6">
        <v>9.9999999999999655E-9</v>
      </c>
      <c r="Y47" s="6">
        <v>3.6099999999999959E-6</v>
      </c>
      <c r="AA47" s="10">
        <v>2E-3</v>
      </c>
      <c r="AB47" s="10">
        <v>1.4999999999999999E-2</v>
      </c>
      <c r="AD47" s="6">
        <v>9.9999999999999655E-9</v>
      </c>
      <c r="AE47" s="6">
        <v>3.30624999999999E-7</v>
      </c>
      <c r="AH47" s="10">
        <v>2.8000000000000001E-2</v>
      </c>
      <c r="AI47" s="10">
        <v>0.01</v>
      </c>
      <c r="AK47" s="6">
        <v>1.5999999999999999E-5</v>
      </c>
      <c r="AL47" s="6">
        <v>4.8399999999999995E-4</v>
      </c>
      <c r="AN47" s="10">
        <v>2.8000000000000001E-2</v>
      </c>
      <c r="AO47" s="10">
        <v>5.0000000000000001E-3</v>
      </c>
      <c r="AQ47" s="6">
        <v>2.5599999999999988E-4</v>
      </c>
      <c r="AR47" s="6">
        <v>1.1235999999999999E-2</v>
      </c>
      <c r="AU47" s="38">
        <v>0.13399161223758441</v>
      </c>
    </row>
    <row r="48" spans="1:48" ht="16.5" thickTop="1" thickBot="1" x14ac:dyDescent="0.3">
      <c r="A48" s="18">
        <v>39</v>
      </c>
      <c r="B48" s="26"/>
      <c r="C48" s="26"/>
      <c r="D48" s="26"/>
      <c r="E48" s="26"/>
      <c r="H48" s="5">
        <v>4.55</v>
      </c>
      <c r="I48" s="5">
        <v>1.2</v>
      </c>
      <c r="K48" s="6">
        <v>1.2166090000000112E-2</v>
      </c>
      <c r="L48" s="6">
        <v>6.4571016462298784E-4</v>
      </c>
      <c r="N48" s="5">
        <v>4.4000000000000004</v>
      </c>
      <c r="O48" s="5">
        <v>1.1499999999999999</v>
      </c>
      <c r="Q48" s="6">
        <v>1.4592640000000004E-2</v>
      </c>
      <c r="R48" s="6">
        <v>1.4891461976524777E-3</v>
      </c>
      <c r="U48" s="10">
        <v>2.0999999999999999E-3</v>
      </c>
      <c r="V48" s="10">
        <v>8.9999999999999993E-3</v>
      </c>
      <c r="X48" s="6">
        <v>0</v>
      </c>
      <c r="Y48" s="6">
        <v>1.681000000000001E-5</v>
      </c>
      <c r="AA48" s="10">
        <v>2E-3</v>
      </c>
      <c r="AB48" s="10">
        <v>8.5000000000000006E-3</v>
      </c>
      <c r="AD48" s="6">
        <v>9.9999999999999655E-9</v>
      </c>
      <c r="AE48" s="6">
        <v>3.5105625E-5</v>
      </c>
      <c r="AH48" s="10">
        <v>0.03</v>
      </c>
      <c r="AI48" s="10">
        <v>-1.2500000000000001E-2</v>
      </c>
      <c r="AK48" s="6">
        <v>4.0000000000000074E-6</v>
      </c>
      <c r="AL48" s="6">
        <v>2.5000000000000047E-7</v>
      </c>
      <c r="AN48" s="10">
        <v>3.5000000000000003E-2</v>
      </c>
      <c r="AO48" s="10">
        <v>1.2500000000000001E-2</v>
      </c>
      <c r="AQ48" s="6">
        <v>8.0999999999999895E-5</v>
      </c>
      <c r="AR48" s="6">
        <v>9.7022500000000008E-3</v>
      </c>
      <c r="AU48" s="38">
        <v>0.19680704252458953</v>
      </c>
    </row>
    <row r="49" spans="1:48" ht="16.5" thickTop="1" thickBot="1" x14ac:dyDescent="0.3">
      <c r="A49" s="18">
        <v>40</v>
      </c>
      <c r="B49" s="26"/>
      <c r="C49" s="26"/>
      <c r="D49" s="26"/>
      <c r="E49" s="26"/>
      <c r="H49" s="5">
        <v>4.7</v>
      </c>
      <c r="I49" s="5">
        <f>H49/3.8</f>
        <v>1.236842105263158</v>
      </c>
      <c r="K49" s="6">
        <v>1.5760899999999879E-3</v>
      </c>
      <c r="L49" s="6">
        <v>3.8754276630639699E-3</v>
      </c>
      <c r="N49" s="5">
        <v>4.5999999999999996</v>
      </c>
      <c r="O49" s="5">
        <f>N49/3.76</f>
        <v>1.2234042553191489</v>
      </c>
      <c r="Q49" s="6">
        <v>6.2726399999998841E-3</v>
      </c>
      <c r="R49" s="6">
        <v>1.2120701765018329E-3</v>
      </c>
      <c r="U49" s="10">
        <v>2.2000000000000001E-3</v>
      </c>
      <c r="V49" s="35"/>
      <c r="X49" s="6">
        <v>1.0000000000000053E-8</v>
      </c>
      <c r="Y49" s="6">
        <v>1.7161000000000002E-4</v>
      </c>
      <c r="AA49" s="10">
        <v>2E-3</v>
      </c>
      <c r="AB49" s="35"/>
      <c r="AD49" s="6">
        <v>9.9999999999999655E-9</v>
      </c>
      <c r="AE49" s="6">
        <v>2.08080625E-4</v>
      </c>
      <c r="AH49" s="10">
        <v>3.2000000000000001E-2</v>
      </c>
      <c r="AI49" s="10">
        <v>2.1999999999999999E-2</v>
      </c>
      <c r="AK49" s="6">
        <v>0</v>
      </c>
      <c r="AL49" s="6">
        <v>1.1560000000000001E-3</v>
      </c>
      <c r="AN49" s="10">
        <v>3.2000000000000001E-2</v>
      </c>
      <c r="AO49" s="10">
        <v>2.5000000000000001E-2</v>
      </c>
      <c r="AQ49" s="6">
        <v>1.4399999999999992E-4</v>
      </c>
      <c r="AR49" s="6">
        <v>7.3959999999999989E-3</v>
      </c>
      <c r="AU49" s="39"/>
      <c r="AV49" s="18"/>
    </row>
    <row r="50" spans="1:48" ht="16.5" thickTop="1" thickBot="1" x14ac:dyDescent="0.3">
      <c r="A50" s="18">
        <v>41</v>
      </c>
      <c r="B50" s="26"/>
      <c r="C50" s="26"/>
      <c r="D50" s="26"/>
      <c r="E50" s="26"/>
      <c r="H50" s="5">
        <v>4.62</v>
      </c>
      <c r="I50" s="5">
        <f>H50/3.85</f>
        <v>1.2</v>
      </c>
      <c r="K50" s="6">
        <v>1.6240900000000181E-3</v>
      </c>
      <c r="L50" s="6">
        <v>6.4571016462298784E-4</v>
      </c>
      <c r="N50" s="5">
        <v>4.55</v>
      </c>
      <c r="O50" s="5">
        <f>N50/3.95</f>
        <v>1.1518987341772151</v>
      </c>
      <c r="Q50" s="6">
        <v>8.5263999999996779E-4</v>
      </c>
      <c r="R50" s="6">
        <v>1.3462091470560257E-3</v>
      </c>
      <c r="U50" s="10">
        <v>2.0999999999999999E-3</v>
      </c>
      <c r="V50" s="10">
        <v>1.2E-2</v>
      </c>
      <c r="X50" s="6">
        <v>0</v>
      </c>
      <c r="Y50" s="6">
        <v>1.2100000000000007E-6</v>
      </c>
      <c r="AA50" s="10">
        <v>2.0999999999999999E-3</v>
      </c>
      <c r="AB50" s="10">
        <v>1.2999999999999999E-2</v>
      </c>
      <c r="AD50" s="6">
        <v>0</v>
      </c>
      <c r="AE50" s="6">
        <v>2.0306250000000027E-6</v>
      </c>
      <c r="AH50" s="10">
        <v>2.4E-2</v>
      </c>
      <c r="AI50" s="10">
        <v>0.02</v>
      </c>
      <c r="AK50" s="6">
        <v>6.3999999999999997E-5</v>
      </c>
      <c r="AL50" s="6">
        <v>1.024E-3</v>
      </c>
      <c r="AN50" s="10">
        <v>2.5000000000000001E-2</v>
      </c>
      <c r="AO50" s="10">
        <v>3.5000000000000003E-2</v>
      </c>
      <c r="AQ50" s="6">
        <v>3.6099999999999983E-4</v>
      </c>
      <c r="AR50" s="6">
        <v>5.7759999999999999E-3</v>
      </c>
      <c r="AU50" s="38">
        <v>0.10815216103563996</v>
      </c>
    </row>
    <row r="51" spans="1:48" ht="16.5" thickTop="1" thickBot="1" x14ac:dyDescent="0.3">
      <c r="A51" s="18">
        <v>42</v>
      </c>
      <c r="B51" s="26"/>
      <c r="C51" s="26"/>
      <c r="D51" s="26"/>
      <c r="E51" s="26"/>
      <c r="H51" s="5">
        <v>4.6112000000000002</v>
      </c>
      <c r="I51" s="5">
        <f>H51/3.8988</f>
        <v>1.1827228890940802</v>
      </c>
      <c r="K51" s="6">
        <v>2.4108100000000141E-3</v>
      </c>
      <c r="L51" s="6">
        <v>6.6157348957970847E-5</v>
      </c>
      <c r="N51" s="5">
        <v>4.6112000000000002</v>
      </c>
      <c r="O51" s="5">
        <f>N51/3.8988</f>
        <v>1.1827228890940802</v>
      </c>
      <c r="Q51" s="6">
        <v>8.1721599999999665E-3</v>
      </c>
      <c r="R51" s="6">
        <v>3.4416619921760231E-5</v>
      </c>
      <c r="U51" s="10">
        <v>2.0999999999999999E-3</v>
      </c>
      <c r="V51" s="10">
        <v>1.21E-2</v>
      </c>
      <c r="X51" s="6">
        <v>0</v>
      </c>
      <c r="Y51" s="6">
        <v>1.0000000000000019E-6</v>
      </c>
      <c r="AA51" s="10">
        <v>2.2000000000000001E-3</v>
      </c>
      <c r="AB51" s="10">
        <v>1.3100000000000001E-2</v>
      </c>
      <c r="AD51" s="6">
        <v>1.0000000000000053E-8</v>
      </c>
      <c r="AE51" s="6">
        <v>1.7556249999999994E-6</v>
      </c>
      <c r="AH51" s="10">
        <v>2.7E-2</v>
      </c>
      <c r="AI51" s="10">
        <v>-0.01</v>
      </c>
      <c r="AK51" s="6">
        <v>2.5000000000000011E-5</v>
      </c>
      <c r="AL51" s="6">
        <v>3.9999999999999998E-6</v>
      </c>
      <c r="AN51" s="10">
        <v>2.9000000000000001E-2</v>
      </c>
      <c r="AO51" s="10">
        <v>0.04</v>
      </c>
      <c r="AQ51" s="6">
        <v>2.2499999999999989E-4</v>
      </c>
      <c r="AR51" s="6">
        <v>5.0410000000000012E-3</v>
      </c>
      <c r="AU51" s="38">
        <v>0.12641720450112678</v>
      </c>
    </row>
    <row r="52" spans="1:48" ht="16.5" thickTop="1" thickBot="1" x14ac:dyDescent="0.3">
      <c r="A52" s="18">
        <v>43</v>
      </c>
      <c r="B52" s="26"/>
      <c r="C52" s="26"/>
      <c r="D52" s="26"/>
      <c r="E52" s="26"/>
      <c r="H52" s="5">
        <v>4.45</v>
      </c>
      <c r="I52" s="5">
        <v>1.1950000000000001</v>
      </c>
      <c r="K52" s="6">
        <v>4.4226090000000065E-2</v>
      </c>
      <c r="L52" s="6">
        <v>4.1660188757893608E-4</v>
      </c>
      <c r="N52" s="5">
        <v>4.42</v>
      </c>
      <c r="O52" s="5">
        <v>1.19</v>
      </c>
      <c r="Q52" s="6">
        <v>1.0160640000000091E-2</v>
      </c>
      <c r="R52" s="6">
        <v>1.98963133196524E-6</v>
      </c>
      <c r="U52" s="10">
        <v>2.0999999999999999E-3</v>
      </c>
      <c r="V52" s="10">
        <v>1.12E-2</v>
      </c>
      <c r="X52" s="6">
        <v>0</v>
      </c>
      <c r="Y52" s="6">
        <v>3.6100000000000023E-6</v>
      </c>
      <c r="AA52" s="10">
        <v>2.0999999999999999E-3</v>
      </c>
      <c r="AB52" s="10">
        <v>1.15E-2</v>
      </c>
      <c r="AD52" s="6">
        <v>0</v>
      </c>
      <c r="AE52" s="6">
        <v>8.5556250000000033E-6</v>
      </c>
      <c r="AH52" s="10">
        <v>2.92E-2</v>
      </c>
      <c r="AI52" s="10">
        <v>1.7600000000000001E-2</v>
      </c>
      <c r="AK52" s="6">
        <v>7.8400000000000029E-6</v>
      </c>
      <c r="AL52" s="6">
        <v>8.7616000000000007E-4</v>
      </c>
      <c r="AN52" s="10">
        <v>2.75E-2</v>
      </c>
      <c r="AO52" s="10">
        <v>2.3E-2</v>
      </c>
      <c r="AQ52" s="6">
        <v>2.7224999999999992E-4</v>
      </c>
      <c r="AR52" s="6">
        <v>7.7439999999999991E-3</v>
      </c>
      <c r="AU52" s="38">
        <v>0.25242372539821029</v>
      </c>
    </row>
    <row r="53" spans="1:48" ht="16.5" thickTop="1" thickBot="1" x14ac:dyDescent="0.3">
      <c r="A53" s="18">
        <v>44</v>
      </c>
      <c r="B53" s="26"/>
      <c r="C53" s="26"/>
      <c r="D53" s="26"/>
      <c r="E53" s="26"/>
      <c r="H53" s="5">
        <v>4.58</v>
      </c>
      <c r="I53" s="5">
        <f>H53/3.82</f>
        <v>1.1989528795811519</v>
      </c>
      <c r="K53" s="6">
        <v>6.4480900000000417E-3</v>
      </c>
      <c r="L53" s="6">
        <v>5.93590232696332E-4</v>
      </c>
      <c r="N53" s="5">
        <v>4.5999999999999996</v>
      </c>
      <c r="O53" s="5">
        <f>N53/3.82</f>
        <v>1.2041884816753927</v>
      </c>
      <c r="Q53" s="6">
        <v>6.2726399999998841E-3</v>
      </c>
      <c r="R53" s="6">
        <v>2.4332956835866794E-4</v>
      </c>
      <c r="U53" s="10">
        <v>2.2000000000000001E-3</v>
      </c>
      <c r="V53" s="10">
        <v>1.09E-2</v>
      </c>
      <c r="X53" s="6">
        <v>1.0000000000000053E-8</v>
      </c>
      <c r="Y53" s="6">
        <v>4.8400000000000028E-6</v>
      </c>
      <c r="AA53" s="10">
        <v>2.2000000000000001E-3</v>
      </c>
      <c r="AB53" s="10">
        <v>1.2E-2</v>
      </c>
      <c r="AD53" s="6">
        <v>1.0000000000000053E-8</v>
      </c>
      <c r="AE53" s="6">
        <v>5.8806250000000001E-6</v>
      </c>
      <c r="AH53" s="10">
        <v>2.5000000000000001E-2</v>
      </c>
      <c r="AI53" s="10">
        <v>-1.7000000000000001E-2</v>
      </c>
      <c r="AK53" s="6">
        <v>4.8999999999999992E-5</v>
      </c>
      <c r="AL53" s="6">
        <v>2.5000000000000011E-5</v>
      </c>
      <c r="AN53" s="10">
        <v>0.03</v>
      </c>
      <c r="AO53" s="10">
        <v>-0.01</v>
      </c>
      <c r="AQ53" s="6">
        <v>1.9599999999999997E-4</v>
      </c>
      <c r="AR53" s="6">
        <v>1.4641E-2</v>
      </c>
      <c r="AU53" s="38">
        <v>0.16875837883214845</v>
      </c>
    </row>
    <row r="54" spans="1:48" ht="16.5" thickTop="1" thickBot="1" x14ac:dyDescent="0.3">
      <c r="A54" s="18">
        <v>45</v>
      </c>
      <c r="B54" s="26"/>
      <c r="C54" s="26"/>
      <c r="D54" s="26"/>
      <c r="E54" s="26"/>
      <c r="H54" s="5">
        <v>4.6001000000000003</v>
      </c>
      <c r="I54" s="5">
        <v>1.2101</v>
      </c>
      <c r="K54" s="6">
        <v>3.6240400000000037E-3</v>
      </c>
      <c r="L54" s="6">
        <v>1.2610188842519811E-3</v>
      </c>
      <c r="N54" s="5">
        <v>4.5601000000000003</v>
      </c>
      <c r="O54" s="5">
        <v>1.2501</v>
      </c>
      <c r="Q54" s="6">
        <v>1.5444899999999915E-3</v>
      </c>
      <c r="R54" s="6">
        <v>3.7835468904354047E-3</v>
      </c>
      <c r="U54" s="10">
        <v>2.0999999999999999E-3</v>
      </c>
      <c r="V54" s="10">
        <v>2.5000000000000001E-3</v>
      </c>
      <c r="X54" s="6">
        <v>0</v>
      </c>
      <c r="Y54" s="6">
        <v>1.1236E-4</v>
      </c>
      <c r="AA54" s="10">
        <v>1.5E-3</v>
      </c>
      <c r="AB54" s="10">
        <v>2.5000000000000001E-3</v>
      </c>
      <c r="AD54" s="6">
        <v>3.5999999999999978E-7</v>
      </c>
      <c r="AE54" s="6">
        <v>1.4220562500000001E-4</v>
      </c>
      <c r="AH54" s="10">
        <v>2.5000000000000001E-2</v>
      </c>
      <c r="AI54" s="10">
        <v>5.0000000000000001E-3</v>
      </c>
      <c r="AK54" s="6">
        <v>4.8999999999999992E-5</v>
      </c>
      <c r="AL54" s="6">
        <v>2.8900000000000003E-4</v>
      </c>
      <c r="AN54" s="10">
        <v>2.9000000000000001E-2</v>
      </c>
      <c r="AO54" s="10">
        <v>1.9E-2</v>
      </c>
      <c r="AQ54" s="6">
        <v>2.2499999999999989E-4</v>
      </c>
      <c r="AR54" s="6">
        <v>8.4639999999999993E-3</v>
      </c>
      <c r="AU54" s="38">
        <v>0.13962457305104781</v>
      </c>
    </row>
    <row r="55" spans="1:48" ht="16.5" thickTop="1" thickBot="1" x14ac:dyDescent="0.3">
      <c r="A55" s="18">
        <v>46</v>
      </c>
      <c r="B55" s="26"/>
      <c r="C55" s="26"/>
      <c r="D55" s="26"/>
      <c r="E55" s="26"/>
      <c r="H55" s="5">
        <v>4.5599999999999996</v>
      </c>
      <c r="I55" s="5">
        <v>1.19</v>
      </c>
      <c r="K55" s="6">
        <v>1.0060090000000145E-2</v>
      </c>
      <c r="L55" s="6">
        <v>2.3749361053487534E-4</v>
      </c>
      <c r="N55" s="5">
        <v>4.51</v>
      </c>
      <c r="O55" s="5">
        <v>1.19</v>
      </c>
      <c r="Q55" s="6">
        <v>1.1664000000001268E-4</v>
      </c>
      <c r="R55" s="6">
        <v>1.98963133196524E-6</v>
      </c>
      <c r="U55" s="10">
        <v>2.0999999999999999E-3</v>
      </c>
      <c r="V55" s="10">
        <v>1.0999999999999999E-2</v>
      </c>
      <c r="X55" s="6">
        <v>0</v>
      </c>
      <c r="Y55" s="6">
        <v>4.4100000000000052E-6</v>
      </c>
      <c r="AA55" s="10">
        <v>2.0999999999999999E-3</v>
      </c>
      <c r="AB55" s="10">
        <v>8.0000000000000002E-3</v>
      </c>
      <c r="AD55" s="6">
        <v>0</v>
      </c>
      <c r="AE55" s="6">
        <v>4.1280625000000001E-5</v>
      </c>
      <c r="AH55" s="10">
        <v>2.9000000000000001E-2</v>
      </c>
      <c r="AI55" s="10">
        <v>0</v>
      </c>
      <c r="AK55" s="6">
        <v>8.9999999999999951E-6</v>
      </c>
      <c r="AL55" s="6">
        <v>1.44E-4</v>
      </c>
      <c r="AN55" s="10">
        <v>0.03</v>
      </c>
      <c r="AO55" s="10">
        <v>0.05</v>
      </c>
      <c r="AQ55" s="6">
        <v>1.9599999999999997E-4</v>
      </c>
      <c r="AR55" s="6">
        <v>3.7209999999999999E-3</v>
      </c>
      <c r="AU55" s="38">
        <v>0.12054834659532664</v>
      </c>
    </row>
    <row r="56" spans="1:48" ht="16.5" thickTop="1" thickBot="1" x14ac:dyDescent="0.3">
      <c r="A56" s="18">
        <v>47</v>
      </c>
      <c r="B56" s="26"/>
      <c r="C56" s="26"/>
      <c r="D56" s="26"/>
      <c r="E56" s="26"/>
      <c r="H56" s="5">
        <v>4.5999999999999996</v>
      </c>
      <c r="I56" s="5">
        <v>1.2</v>
      </c>
      <c r="K56" s="6">
        <v>3.6360900000000826E-3</v>
      </c>
      <c r="L56" s="6">
        <v>6.4571016462298784E-4</v>
      </c>
      <c r="N56" s="5">
        <v>4.4000000000000004</v>
      </c>
      <c r="O56" s="5">
        <v>1.2</v>
      </c>
      <c r="Q56" s="6">
        <v>1.4592640000000004E-2</v>
      </c>
      <c r="R56" s="6">
        <v>1.3020048975183804E-4</v>
      </c>
      <c r="U56" s="10">
        <v>2.0999999999999999E-3</v>
      </c>
      <c r="V56" s="10">
        <v>1.2500000000000001E-2</v>
      </c>
      <c r="X56" s="6">
        <v>0</v>
      </c>
      <c r="Y56" s="6">
        <v>3.5999999999999978E-7</v>
      </c>
      <c r="AA56" s="10">
        <v>2.2000000000000001E-3</v>
      </c>
      <c r="AB56" s="10">
        <v>1.4E-2</v>
      </c>
      <c r="AD56" s="6">
        <v>1.0000000000000053E-8</v>
      </c>
      <c r="AE56" s="6">
        <v>1.8062500000000002E-7</v>
      </c>
      <c r="AH56" s="10">
        <v>2.5000000000000001E-2</v>
      </c>
      <c r="AI56" s="10">
        <v>-1.4999999999999999E-2</v>
      </c>
      <c r="AK56" s="6">
        <v>4.8999999999999992E-5</v>
      </c>
      <c r="AL56" s="6">
        <v>8.9999999999999951E-6</v>
      </c>
      <c r="AN56" s="10">
        <v>0.04</v>
      </c>
      <c r="AO56" s="10">
        <v>9.5000000000000001E-2</v>
      </c>
      <c r="AQ56" s="6">
        <v>1.5999999999999972E-5</v>
      </c>
      <c r="AR56" s="6">
        <v>2.5599999999999999E-4</v>
      </c>
      <c r="AU56" s="38">
        <v>0.13905103839732702</v>
      </c>
    </row>
    <row r="57" spans="1:48" ht="16.5" thickTop="1" thickBot="1" x14ac:dyDescent="0.3">
      <c r="A57" s="18">
        <v>48</v>
      </c>
      <c r="B57" s="26"/>
      <c r="C57" s="26"/>
      <c r="D57" s="26"/>
      <c r="E57" s="26"/>
      <c r="H57" s="5">
        <v>4.58</v>
      </c>
      <c r="I57" s="5">
        <v>1.19</v>
      </c>
      <c r="K57" s="6">
        <v>6.4480900000000417E-3</v>
      </c>
      <c r="L57" s="6">
        <v>2.3749361053487534E-4</v>
      </c>
      <c r="N57" s="5">
        <v>4.4800000000000004</v>
      </c>
      <c r="O57" s="5">
        <v>1.2</v>
      </c>
      <c r="Q57" s="6">
        <v>1.6646399999999957E-3</v>
      </c>
      <c r="R57" s="6">
        <v>1.3020048975183804E-4</v>
      </c>
      <c r="U57" s="10">
        <v>2.0999999999999999E-3</v>
      </c>
      <c r="V57" s="10">
        <v>1.18E-2</v>
      </c>
      <c r="X57" s="6">
        <v>0</v>
      </c>
      <c r="Y57" s="6">
        <v>1.690000000000002E-6</v>
      </c>
      <c r="AA57" s="10">
        <v>2.0999999999999999E-3</v>
      </c>
      <c r="AB57" s="10">
        <v>1.2500000000000001E-2</v>
      </c>
      <c r="AD57" s="6">
        <v>0</v>
      </c>
      <c r="AE57" s="6">
        <v>3.7056249999999985E-6</v>
      </c>
      <c r="AH57" s="10">
        <v>2.4E-2</v>
      </c>
      <c r="AI57" s="10">
        <v>1.4999999999999999E-2</v>
      </c>
      <c r="AK57" s="6">
        <v>6.3999999999999997E-5</v>
      </c>
      <c r="AL57" s="6">
        <v>7.2899999999999994E-4</v>
      </c>
      <c r="AN57" s="10">
        <v>2.7E-2</v>
      </c>
      <c r="AO57" s="10">
        <v>0.03</v>
      </c>
      <c r="AQ57" s="6">
        <v>2.8899999999999992E-4</v>
      </c>
      <c r="AR57" s="6">
        <v>6.561E-3</v>
      </c>
      <c r="AU57" s="38">
        <v>0.12699929025505122</v>
      </c>
    </row>
    <row r="58" spans="1:48" ht="16.5" thickTop="1" thickBot="1" x14ac:dyDescent="0.3">
      <c r="A58" s="18">
        <v>49</v>
      </c>
      <c r="B58" s="26"/>
      <c r="C58" s="26"/>
      <c r="D58" s="26"/>
      <c r="E58" s="26"/>
      <c r="H58" s="5">
        <v>4.6201999999999996</v>
      </c>
      <c r="I58" s="5">
        <v>1.1752</v>
      </c>
      <c r="K58" s="6">
        <v>1.6080100000000553E-3</v>
      </c>
      <c r="L58" s="6">
        <v>3.731104844695139E-7</v>
      </c>
      <c r="N58" s="5">
        <v>4.8207000000000004</v>
      </c>
      <c r="O58" s="5">
        <v>1.1697</v>
      </c>
      <c r="Q58" s="6">
        <v>8.9940010000000029E-2</v>
      </c>
      <c r="R58" s="6">
        <v>3.5681158873962331E-4</v>
      </c>
      <c r="U58" s="10">
        <v>2E-3</v>
      </c>
      <c r="V58" s="10">
        <v>1.2E-2</v>
      </c>
      <c r="X58" s="6">
        <v>9.9999999999999655E-9</v>
      </c>
      <c r="Y58" s="6">
        <v>1.2100000000000007E-6</v>
      </c>
      <c r="AA58" s="10">
        <v>2E-3</v>
      </c>
      <c r="AB58" s="10">
        <v>1.0500000000000001E-2</v>
      </c>
      <c r="AD58" s="6">
        <v>9.9999999999999655E-9</v>
      </c>
      <c r="AE58" s="6">
        <v>1.5405624999999999E-5</v>
      </c>
      <c r="AH58" s="10">
        <v>2.7300000000000001E-2</v>
      </c>
      <c r="AI58" s="10">
        <v>-1.5299999999999999E-2</v>
      </c>
      <c r="AK58" s="6">
        <v>2.2089999999999993E-5</v>
      </c>
      <c r="AL58" s="6">
        <v>1.0889999999999994E-5</v>
      </c>
      <c r="AN58" s="10">
        <v>3.15E-2</v>
      </c>
      <c r="AO58" s="10">
        <v>-5.0000000000000001E-3</v>
      </c>
      <c r="AQ58" s="6">
        <v>1.5624999999999992E-4</v>
      </c>
      <c r="AR58" s="6">
        <v>1.3456000000000001E-2</v>
      </c>
      <c r="AU58" s="38">
        <v>0.32491086519878676</v>
      </c>
    </row>
    <row r="59" spans="1:48" ht="16.5" thickTop="1" thickBot="1" x14ac:dyDescent="0.3">
      <c r="A59" s="18">
        <v>50</v>
      </c>
      <c r="B59" s="26"/>
      <c r="C59" s="26"/>
      <c r="D59" s="26"/>
      <c r="E59" s="26"/>
      <c r="H59" s="5">
        <v>4.5919999999999996</v>
      </c>
      <c r="I59" s="5">
        <v>1.1890000000000001</v>
      </c>
      <c r="K59" s="6">
        <v>4.6648900000000951E-3</v>
      </c>
      <c r="L59" s="6">
        <v>2.0767195512606731E-4</v>
      </c>
      <c r="N59" s="5">
        <v>4.5330000000000004</v>
      </c>
      <c r="O59" s="5">
        <v>1.2020999999999999</v>
      </c>
      <c r="Q59" s="6">
        <v>1.4883999999999972E-4</v>
      </c>
      <c r="R59" s="6">
        <v>1.8253477002001106E-4</v>
      </c>
      <c r="U59" s="10">
        <v>2.0999999999999999E-3</v>
      </c>
      <c r="V59" s="10">
        <v>1.23E-2</v>
      </c>
      <c r="X59" s="6">
        <v>0</v>
      </c>
      <c r="Y59" s="6">
        <v>6.4000000000000054E-7</v>
      </c>
      <c r="AA59" s="10">
        <v>2E-3</v>
      </c>
      <c r="AB59" s="10">
        <v>1.4E-2</v>
      </c>
      <c r="AD59" s="6">
        <v>9.9999999999999655E-9</v>
      </c>
      <c r="AE59" s="6">
        <v>1.8062500000000002E-7</v>
      </c>
      <c r="AH59" s="10">
        <v>3.1E-2</v>
      </c>
      <c r="AI59" s="10">
        <v>0.02</v>
      </c>
      <c r="AK59" s="6">
        <v>1.0000000000000019E-6</v>
      </c>
      <c r="AL59" s="6">
        <v>1.024E-3</v>
      </c>
      <c r="AN59" s="10">
        <v>2.8000000000000001E-2</v>
      </c>
      <c r="AO59" s="10">
        <v>0.04</v>
      </c>
      <c r="AQ59" s="6">
        <v>2.5599999999999988E-4</v>
      </c>
      <c r="AR59" s="6">
        <v>5.0410000000000012E-3</v>
      </c>
      <c r="AU59" s="38">
        <v>0.10736278382263649</v>
      </c>
    </row>
    <row r="60" spans="1:48" ht="16.5" thickTop="1" thickBot="1" x14ac:dyDescent="0.3">
      <c r="A60" s="18">
        <v>51</v>
      </c>
      <c r="B60" s="26"/>
      <c r="C60" s="26"/>
      <c r="D60" s="26"/>
      <c r="E60" s="26"/>
      <c r="H60" s="5">
        <v>4.5797999999999996</v>
      </c>
      <c r="I60" s="5">
        <v>1.2148000000000001</v>
      </c>
      <c r="K60" s="6">
        <v>6.4802500000001101E-3</v>
      </c>
      <c r="L60" s="6">
        <v>1.6169106646734058E-3</v>
      </c>
      <c r="N60" s="5">
        <v>4.5201000000000002</v>
      </c>
      <c r="O60" s="5">
        <v>1.2248000000000001</v>
      </c>
      <c r="Q60" s="6">
        <v>4.9000000000020294E-7</v>
      </c>
      <c r="R60" s="6">
        <v>1.3112034186331337E-3</v>
      </c>
      <c r="U60" s="10">
        <v>2.0999999999999999E-3</v>
      </c>
      <c r="V60" s="10">
        <v>1.38E-2</v>
      </c>
      <c r="X60" s="6">
        <v>0</v>
      </c>
      <c r="Y60" s="6">
        <v>4.8999999999999891E-7</v>
      </c>
      <c r="AA60" s="10">
        <v>2.0999999999999999E-3</v>
      </c>
      <c r="AB60" s="10">
        <v>1.4500000000000001E-2</v>
      </c>
      <c r="AD60" s="6">
        <v>0</v>
      </c>
      <c r="AE60" s="6">
        <v>5.6250000000000619E-9</v>
      </c>
      <c r="AH60" s="10">
        <v>3.0800000000000001E-2</v>
      </c>
      <c r="AI60" s="10">
        <v>-1.4500000000000001E-2</v>
      </c>
      <c r="AK60" s="6">
        <v>1.4399999999999991E-6</v>
      </c>
      <c r="AL60" s="6">
        <v>6.2500000000000028E-6</v>
      </c>
      <c r="AN60" s="10">
        <v>3.1300000000000001E-2</v>
      </c>
      <c r="AO60" s="10">
        <v>1.5599999999999999E-2</v>
      </c>
      <c r="AQ60" s="6">
        <v>1.6128999999999989E-4</v>
      </c>
      <c r="AR60" s="6">
        <v>9.1011600000000005E-3</v>
      </c>
      <c r="AU60" s="38">
        <v>0.13667292968363065</v>
      </c>
    </row>
    <row r="61" spans="1:48" ht="16.5" thickTop="1" thickBot="1" x14ac:dyDescent="0.3">
      <c r="A61" s="18">
        <v>52</v>
      </c>
      <c r="B61" s="26"/>
      <c r="C61" s="26"/>
      <c r="D61" s="26"/>
      <c r="E61" s="26"/>
      <c r="H61" s="5">
        <v>4.5119999999999996</v>
      </c>
      <c r="I61" s="5">
        <f>H61/3.813</f>
        <v>1.183320220298977</v>
      </c>
      <c r="K61" s="6">
        <v>2.1992890000000227E-2</v>
      </c>
      <c r="L61" s="6">
        <v>7.6231199237372093E-5</v>
      </c>
      <c r="N61" s="5">
        <v>4.4829999999999997</v>
      </c>
      <c r="O61" s="5">
        <f>N61/3.768</f>
        <v>1.1897558386411888</v>
      </c>
      <c r="Q61" s="6">
        <v>1.4288400000000547E-3</v>
      </c>
      <c r="R61" s="6">
        <v>1.3604459485993285E-6</v>
      </c>
      <c r="U61" s="10">
        <v>2.0999999999999999E-3</v>
      </c>
      <c r="V61" s="10">
        <v>1.1299999999999999E-2</v>
      </c>
      <c r="X61" s="6">
        <v>0</v>
      </c>
      <c r="Y61" s="6">
        <v>3.2400000000000046E-6</v>
      </c>
      <c r="AA61" s="10">
        <v>2.3999999999999998E-3</v>
      </c>
      <c r="AB61" s="10">
        <v>1.21E-2</v>
      </c>
      <c r="AD61" s="6">
        <v>8.9999999999999946E-8</v>
      </c>
      <c r="AE61" s="6">
        <v>5.405625000000003E-6</v>
      </c>
      <c r="AH61" s="10">
        <v>3.1E-2</v>
      </c>
      <c r="AI61" s="10">
        <v>1.4999999999999999E-2</v>
      </c>
      <c r="AK61" s="6">
        <v>1.0000000000000019E-6</v>
      </c>
      <c r="AL61" s="6">
        <v>7.2899999999999994E-4</v>
      </c>
      <c r="AN61" s="10">
        <v>3.7999999999999999E-2</v>
      </c>
      <c r="AO61" s="10">
        <v>1.9E-2</v>
      </c>
      <c r="AQ61" s="6">
        <v>3.5999999999999981E-5</v>
      </c>
      <c r="AR61" s="6">
        <v>8.4639999999999993E-3</v>
      </c>
      <c r="AU61" s="38">
        <v>0.18093661119349577</v>
      </c>
    </row>
    <row r="62" spans="1:48" ht="16.5" thickTop="1" thickBot="1" x14ac:dyDescent="0.3">
      <c r="A62" s="18">
        <v>53</v>
      </c>
      <c r="B62" s="26"/>
      <c r="C62" s="26"/>
      <c r="D62" s="26"/>
      <c r="E62" s="26"/>
      <c r="H62" s="5">
        <v>4.5750000000000002</v>
      </c>
      <c r="I62" s="5">
        <v>1.1924999999999999</v>
      </c>
      <c r="K62" s="6">
        <v>7.2760900000000258E-3</v>
      </c>
      <c r="L62" s="6">
        <v>3.2079774905690146E-4</v>
      </c>
      <c r="N62" s="5">
        <v>4.5890000000000004</v>
      </c>
      <c r="O62" s="5">
        <v>1.202</v>
      </c>
      <c r="Q62" s="6">
        <v>4.6512400000000053E-3</v>
      </c>
      <c r="R62" s="6">
        <v>1.7984266143581263E-4</v>
      </c>
      <c r="U62" s="10">
        <v>2E-3</v>
      </c>
      <c r="V62" s="10">
        <v>1.15E-2</v>
      </c>
      <c r="X62" s="6">
        <v>9.9999999999999655E-9</v>
      </c>
      <c r="Y62" s="6">
        <v>2.5600000000000022E-6</v>
      </c>
      <c r="AA62" s="10">
        <v>2E-3</v>
      </c>
      <c r="AB62" s="10">
        <v>1.2E-2</v>
      </c>
      <c r="AD62" s="6">
        <v>9.9999999999999655E-9</v>
      </c>
      <c r="AE62" s="6">
        <v>5.8806250000000001E-6</v>
      </c>
      <c r="AH62" s="10">
        <v>2.7E-2</v>
      </c>
      <c r="AI62" s="10">
        <v>-2.3E-2</v>
      </c>
      <c r="AK62" s="6">
        <v>2.5000000000000011E-5</v>
      </c>
      <c r="AL62" s="6">
        <v>1.2099999999999999E-4</v>
      </c>
      <c r="AN62" s="10">
        <v>2.8000000000000001E-2</v>
      </c>
      <c r="AO62" s="10">
        <v>8.5000000000000006E-2</v>
      </c>
      <c r="AQ62" s="6">
        <v>2.5599999999999988E-4</v>
      </c>
      <c r="AR62" s="6">
        <v>6.7599999999999973E-4</v>
      </c>
      <c r="AU62" s="38">
        <v>0.11625158508808704</v>
      </c>
    </row>
    <row r="63" spans="1:48" ht="16.5" thickTop="1" thickBot="1" x14ac:dyDescent="0.3">
      <c r="A63" s="18">
        <v>54</v>
      </c>
      <c r="B63" s="26"/>
      <c r="C63" s="26"/>
      <c r="D63" s="26"/>
      <c r="E63" s="26"/>
      <c r="H63" s="5">
        <v>4.5869</v>
      </c>
      <c r="I63" s="5">
        <v>1.1919</v>
      </c>
      <c r="K63" s="6">
        <v>5.3875600000000516E-3</v>
      </c>
      <c r="L63" s="6">
        <v>2.9966475581161706E-4</v>
      </c>
      <c r="N63" s="5">
        <v>4.5579999999999998</v>
      </c>
      <c r="O63" s="5">
        <v>1.2019</v>
      </c>
      <c r="Q63" s="6">
        <v>1.3838399999999596E-3</v>
      </c>
      <c r="R63" s="6">
        <v>1.7717055285161419E-4</v>
      </c>
      <c r="U63" s="10">
        <v>2.0999999999999999E-3</v>
      </c>
      <c r="V63" s="10">
        <v>5.7999999999999996E-3</v>
      </c>
      <c r="X63" s="6">
        <v>0</v>
      </c>
      <c r="Y63" s="6">
        <v>5.3290000000000013E-5</v>
      </c>
      <c r="AA63" s="10">
        <v>2E-3</v>
      </c>
      <c r="AB63" s="10">
        <v>5.7999999999999996E-3</v>
      </c>
      <c r="AD63" s="6">
        <v>9.9999999999999655E-9</v>
      </c>
      <c r="AE63" s="6">
        <v>7.4390625000000007E-5</v>
      </c>
      <c r="AH63" s="10">
        <v>2.7E-2</v>
      </c>
      <c r="AI63" s="10">
        <v>3.1E-2</v>
      </c>
      <c r="AK63" s="6">
        <v>2.5000000000000011E-5</v>
      </c>
      <c r="AL63" s="6">
        <v>1.8489999999999997E-3</v>
      </c>
      <c r="AN63" s="10">
        <v>2.6499999999999999E-2</v>
      </c>
      <c r="AO63" s="10">
        <v>2.5000000000000001E-2</v>
      </c>
      <c r="AQ63" s="6">
        <v>3.0624999999999994E-4</v>
      </c>
      <c r="AR63" s="6">
        <v>7.3959999999999989E-3</v>
      </c>
      <c r="AU63" s="38">
        <v>0.13020052201762955</v>
      </c>
    </row>
    <row r="64" spans="1:48" ht="16.5" thickTop="1" thickBot="1" x14ac:dyDescent="0.3">
      <c r="A64" s="18">
        <v>55</v>
      </c>
      <c r="B64" s="26"/>
      <c r="C64" s="26"/>
      <c r="D64" s="26"/>
      <c r="E64" s="26"/>
      <c r="H64" s="5">
        <v>4.58</v>
      </c>
      <c r="I64" s="5">
        <v>1.19</v>
      </c>
      <c r="K64" s="6">
        <v>6.4480900000000417E-3</v>
      </c>
      <c r="L64" s="6">
        <v>2.3749361053487534E-4</v>
      </c>
      <c r="N64" s="5">
        <v>4.5599999999999996</v>
      </c>
      <c r="O64" s="5">
        <v>1.2</v>
      </c>
      <c r="Q64" s="6">
        <v>1.5366399999999401E-3</v>
      </c>
      <c r="R64" s="6">
        <v>1.3020048975183804E-4</v>
      </c>
      <c r="U64" s="10">
        <v>2.0999999999999999E-3</v>
      </c>
      <c r="V64" s="10">
        <v>1.0999999999999999E-2</v>
      </c>
      <c r="X64" s="6">
        <v>0</v>
      </c>
      <c r="Y64" s="6">
        <v>4.4100000000000052E-6</v>
      </c>
      <c r="AA64" s="10">
        <v>2.0999999999999999E-3</v>
      </c>
      <c r="AB64" s="10">
        <v>1.0699999999999999E-2</v>
      </c>
      <c r="AD64" s="6">
        <v>0</v>
      </c>
      <c r="AE64" s="6">
        <v>1.3875625000000007E-5</v>
      </c>
      <c r="AH64" s="10">
        <v>2.7E-2</v>
      </c>
      <c r="AI64" s="10">
        <v>-6.0000000000000001E-3</v>
      </c>
      <c r="AK64" s="6">
        <v>2.5000000000000011E-5</v>
      </c>
      <c r="AL64" s="6">
        <v>3.6000000000000001E-5</v>
      </c>
      <c r="AN64" s="10">
        <v>3.3000000000000002E-2</v>
      </c>
      <c r="AO64" s="10">
        <v>9.7000000000000003E-2</v>
      </c>
      <c r="AQ64" s="6">
        <v>1.2099999999999991E-4</v>
      </c>
      <c r="AR64" s="6">
        <v>1.9599999999999997E-4</v>
      </c>
      <c r="AU64" s="38">
        <v>9.3534537606633286E-2</v>
      </c>
    </row>
    <row r="65" spans="2:47" ht="16.5" thickTop="1" thickBot="1" x14ac:dyDescent="0.3"/>
    <row r="66" spans="2:47" s="20" customFormat="1" ht="16.5" thickTop="1" thickBot="1" x14ac:dyDescent="0.3">
      <c r="B66" s="27"/>
      <c r="C66" s="27"/>
      <c r="D66" s="27"/>
      <c r="E66" s="27"/>
      <c r="F66" s="27" t="s">
        <v>9</v>
      </c>
      <c r="H66" s="1">
        <v>4.45</v>
      </c>
      <c r="I66" s="1">
        <v>1.1200000000000001</v>
      </c>
      <c r="K66" s="11"/>
      <c r="L66" s="11"/>
      <c r="N66" s="1">
        <v>4.3490000000000002</v>
      </c>
      <c r="O66" s="1">
        <v>1.1114999999999999</v>
      </c>
      <c r="U66" s="7">
        <v>2E-3</v>
      </c>
      <c r="V66" s="7">
        <v>2.5000000000000001E-3</v>
      </c>
      <c r="AA66" s="7">
        <v>1E-3</v>
      </c>
      <c r="AB66" s="7">
        <v>2.5000000000000001E-3</v>
      </c>
      <c r="AH66" s="7">
        <v>2.3E-2</v>
      </c>
      <c r="AI66" s="7">
        <v>-3.2000000000000001E-2</v>
      </c>
      <c r="AN66" s="7">
        <v>2.3E-2</v>
      </c>
      <c r="AO66" s="7">
        <v>-0.02</v>
      </c>
      <c r="AU66" s="27"/>
    </row>
    <row r="67" spans="2:47" s="21" customFormat="1" ht="16.5" thickTop="1" thickBot="1" x14ac:dyDescent="0.3">
      <c r="B67" s="28"/>
      <c r="C67" s="28"/>
      <c r="D67" s="28"/>
      <c r="E67" s="28"/>
      <c r="F67" s="28" t="s">
        <v>10</v>
      </c>
      <c r="H67" s="3">
        <v>4.7</v>
      </c>
      <c r="I67" s="3">
        <v>1.236842105263158</v>
      </c>
      <c r="K67" s="11"/>
      <c r="L67" s="11"/>
      <c r="N67" s="3">
        <v>4.8207000000000004</v>
      </c>
      <c r="O67" s="3">
        <v>1.2501</v>
      </c>
      <c r="U67" s="8">
        <v>2.2000000000000001E-3</v>
      </c>
      <c r="V67" s="8">
        <v>1.5699999999999999E-2</v>
      </c>
      <c r="AA67" s="8">
        <v>3.0000000000000001E-3</v>
      </c>
      <c r="AB67" s="8">
        <v>1.84E-2</v>
      </c>
      <c r="AH67" s="8">
        <v>3.6999999999999998E-2</v>
      </c>
      <c r="AI67" s="8">
        <v>4.4999999999999998E-2</v>
      </c>
      <c r="AN67" s="8">
        <v>4.5900000000000003E-2</v>
      </c>
      <c r="AO67" s="8">
        <v>0.10150000000000001</v>
      </c>
      <c r="AU67" s="28"/>
    </row>
    <row r="68" spans="2:47" s="22" customFormat="1" ht="16.5" thickTop="1" thickBot="1" x14ac:dyDescent="0.3">
      <c r="B68" s="29"/>
      <c r="C68" s="29"/>
      <c r="D68" s="29"/>
      <c r="E68" s="29"/>
      <c r="F68" s="29" t="s">
        <v>11</v>
      </c>
      <c r="H68" s="2">
        <v>4.5667090909090913</v>
      </c>
      <c r="I68" s="2">
        <v>1.1937731634527062</v>
      </c>
      <c r="K68" s="11"/>
      <c r="L68" s="11"/>
      <c r="N68" s="2">
        <v>4.5163109090909082</v>
      </c>
      <c r="O68" s="2">
        <v>1.1938208825640118</v>
      </c>
      <c r="U68" s="9">
        <v>2.0981818181818193E-3</v>
      </c>
      <c r="V68" s="9">
        <v>1.1354901960784317E-2</v>
      </c>
      <c r="AA68" s="9">
        <v>2.0618181818181825E-3</v>
      </c>
      <c r="AB68" s="9">
        <v>1.1762745098039217E-2</v>
      </c>
      <c r="AH68" s="9">
        <v>2.7987272727272718E-2</v>
      </c>
      <c r="AI68" s="9">
        <v>1.1981818181818185E-3</v>
      </c>
      <c r="AN68" s="9">
        <v>3.1476363636363643E-2</v>
      </c>
      <c r="AO68" s="9">
        <v>4.2107272727272729E-2</v>
      </c>
      <c r="AU68" s="29"/>
    </row>
    <row r="69" spans="2:47" ht="15.75" thickTop="1" x14ac:dyDescent="0.25"/>
  </sheetData>
  <sheetProtection selectLockedCells="1" selectUnlockedCells="1"/>
  <mergeCells count="19">
    <mergeCell ref="AQ8:AR8"/>
    <mergeCell ref="AU8:AU9"/>
    <mergeCell ref="AH8:AI8"/>
    <mergeCell ref="AK8:AL8"/>
    <mergeCell ref="AN8:AO8"/>
    <mergeCell ref="AD8:AE8"/>
    <mergeCell ref="H8:I8"/>
    <mergeCell ref="K8:L8"/>
    <mergeCell ref="N8:O8"/>
    <mergeCell ref="Q8:R8"/>
    <mergeCell ref="U8:V8"/>
    <mergeCell ref="X8:Y8"/>
    <mergeCell ref="AA8:AB8"/>
    <mergeCell ref="AD4:AE4"/>
    <mergeCell ref="AK4:AL4"/>
    <mergeCell ref="AQ4:AR4"/>
    <mergeCell ref="K4:L4"/>
    <mergeCell ref="Q4:R4"/>
    <mergeCell ref="X4:Y4"/>
  </mergeCells>
  <conditionalFormatting sqref="U66:V68">
    <cfRule type="iconSet" priority="365">
      <iconSet showValue="0">
        <cfvo type="percent" val="0"/>
        <cfvo type="percent" val="33"/>
        <cfvo type="percent" val="&quot;min&quot;"/>
      </iconSet>
    </cfRule>
  </conditionalFormatting>
  <conditionalFormatting sqref="AA66:AB68">
    <cfRule type="iconSet" priority="364">
      <iconSet showValue="0">
        <cfvo type="percent" val="0"/>
        <cfvo type="percent" val="33"/>
        <cfvo type="percent" val="&quot;min&quot;"/>
      </iconSet>
    </cfRule>
  </conditionalFormatting>
  <conditionalFormatting sqref="AH66:AI68">
    <cfRule type="iconSet" priority="361">
      <iconSet showValue="0">
        <cfvo type="percent" val="0"/>
        <cfvo type="percent" val="33"/>
        <cfvo type="percent" val="&quot;min&quot;"/>
      </iconSet>
    </cfRule>
  </conditionalFormatting>
  <conditionalFormatting sqref="AN66:AO68">
    <cfRule type="iconSet" priority="360">
      <iconSet showValue="0">
        <cfvo type="percent" val="0"/>
        <cfvo type="percent" val="33"/>
        <cfvo type="percent" val="&quot;min&quot;"/>
      </iconSet>
    </cfRule>
  </conditionalFormatting>
  <conditionalFormatting sqref="H66:I68">
    <cfRule type="iconSet" priority="387">
      <iconSet showValue="0">
        <cfvo type="percent" val="0"/>
        <cfvo type="percent" val="33"/>
        <cfvo type="percent" val="&quot;min&quot;"/>
      </iconSet>
    </cfRule>
  </conditionalFormatting>
  <conditionalFormatting sqref="N66:O68">
    <cfRule type="iconSet" priority="389">
      <iconSet showValue="0">
        <cfvo type="percent" val="0"/>
        <cfvo type="percent" val="33"/>
        <cfvo type="percent" val="&quot;min&quot;"/>
      </iconSet>
    </cfRule>
  </conditionalFormatting>
  <conditionalFormatting sqref="H13:I13">
    <cfRule type="iconSet" priority="96">
      <iconSet showValue="0">
        <cfvo type="percent" val="0"/>
        <cfvo type="percent" val="33"/>
        <cfvo type="percent" val="&quot;min&quot;"/>
      </iconSet>
    </cfRule>
  </conditionalFormatting>
  <conditionalFormatting sqref="N13:O13">
    <cfRule type="iconSet" priority="97">
      <iconSet showValue="0">
        <cfvo type="percent" val="0"/>
        <cfvo type="percent" val="33"/>
        <cfvo type="percent" val="&quot;min&quot;"/>
      </iconSet>
    </cfRule>
  </conditionalFormatting>
  <conditionalFormatting sqref="K10:K64">
    <cfRule type="top10" dxfId="15" priority="1220" bottom="1" rank="1"/>
  </conditionalFormatting>
  <conditionalFormatting sqref="L10:L64">
    <cfRule type="top10" dxfId="14" priority="1223" bottom="1" rank="1"/>
  </conditionalFormatting>
  <conditionalFormatting sqref="X10:X64">
    <cfRule type="top10" dxfId="13" priority="1226" bottom="1" rank="1"/>
  </conditionalFormatting>
  <conditionalFormatting sqref="Y10:Y64">
    <cfRule type="top10" dxfId="12" priority="1229" bottom="1" rank="1"/>
  </conditionalFormatting>
  <conditionalFormatting sqref="AU10:AU41 AU44:AU48 AU50:AU64">
    <cfRule type="top10" dxfId="11" priority="1235" bottom="1" rank="1"/>
  </conditionalFormatting>
  <conditionalFormatting sqref="AK10:AK64">
    <cfRule type="top10" dxfId="10" priority="1241" bottom="1" rank="1"/>
  </conditionalFormatting>
  <conditionalFormatting sqref="AL10:AL64">
    <cfRule type="top10" dxfId="9" priority="1244" bottom="1" rank="1"/>
  </conditionalFormatting>
  <conditionalFormatting sqref="Q10:Q64">
    <cfRule type="top10" dxfId="8" priority="1247" bottom="1" rank="1"/>
  </conditionalFormatting>
  <conditionalFormatting sqref="R10:R64">
    <cfRule type="top10" dxfId="7" priority="1250" bottom="1" rank="1"/>
  </conditionalFormatting>
  <conditionalFormatting sqref="AD10:AD64">
    <cfRule type="top10" dxfId="6" priority="1253" bottom="1" rank="1"/>
  </conditionalFormatting>
  <conditionalFormatting sqref="AE10:AE64">
    <cfRule type="top10" dxfId="5" priority="1256" bottom="1" rank="1"/>
  </conditionalFormatting>
  <conditionalFormatting sqref="AQ10:AQ64">
    <cfRule type="top10" dxfId="4" priority="1262" bottom="1" rank="1"/>
  </conditionalFormatting>
  <conditionalFormatting sqref="AR10:AR64">
    <cfRule type="top10" dxfId="3" priority="1265" bottom="1" rank="1"/>
  </conditionalFormatting>
  <conditionalFormatting sqref="H10:I12 H14:I60 H62:I64">
    <cfRule type="iconSet" priority="1268">
      <iconSet showValue="0">
        <cfvo type="percent" val="0"/>
        <cfvo type="percent" val="33"/>
        <cfvo type="percent" val="&quot;min&quot;"/>
      </iconSet>
    </cfRule>
  </conditionalFormatting>
  <conditionalFormatting sqref="N10:O12 N14:O50 N62:O64 N52:O60 N51">
    <cfRule type="iconSet" priority="1271">
      <iconSet showValue="0">
        <cfvo type="percent" val="0"/>
        <cfvo type="percent" val="33"/>
        <cfvo type="percent" val="&quot;min&quot;"/>
      </iconSet>
    </cfRule>
  </conditionalFormatting>
  <conditionalFormatting sqref="H61:I61">
    <cfRule type="iconSet" priority="40">
      <iconSet showValue="0">
        <cfvo type="percent" val="0"/>
        <cfvo type="percent" val="33"/>
        <cfvo type="percent" val="&quot;min&quot;"/>
      </iconSet>
    </cfRule>
  </conditionalFormatting>
  <conditionalFormatting sqref="N61:O61">
    <cfRule type="iconSet" priority="41">
      <iconSet showValue="0">
        <cfvo type="percent" val="0"/>
        <cfvo type="percent" val="33"/>
        <cfvo type="percent" val="&quot;min&quot;"/>
      </iconSet>
    </cfRule>
  </conditionalFormatting>
  <conditionalFormatting sqref="AU42">
    <cfRule type="top10" dxfId="2" priority="13" bottom="1" rank="1"/>
  </conditionalFormatting>
  <conditionalFormatting sqref="AU43">
    <cfRule type="top10" dxfId="1" priority="8" bottom="1" rank="1"/>
  </conditionalFormatting>
  <conditionalFormatting sqref="AU49">
    <cfRule type="top10" dxfId="0" priority="5" bottom="1" rank="1"/>
  </conditionalFormatting>
  <conditionalFormatting sqref="O51">
    <cfRule type="iconSet" priority="4">
      <iconSet showValue="0">
        <cfvo type="percent" val="0"/>
        <cfvo type="percent" val="33"/>
        <cfvo type="percent" val="&quot;min&quot;"/>
      </iconSet>
    </cfRule>
  </conditionalFormatting>
  <pageMargins left="0.25" right="0.25" top="0.75" bottom="0.75" header="0.3" footer="0.3"/>
  <pageSetup paperSize="8" scale="12" fitToHeight="0" orientation="landscape" r:id="rId1"/>
  <ignoredErrors>
    <ignoredError sqref="L6 R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 dane</vt:lpstr>
    </vt:vector>
  </TitlesOfParts>
  <Company>ORANGE FT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Jaroszek Marcin - Korpo</dc:creator>
  <cp:lastModifiedBy>pcta</cp:lastModifiedBy>
  <cp:lastPrinted>2018-12-06T09:02:27Z</cp:lastPrinted>
  <dcterms:created xsi:type="dcterms:W3CDTF">2017-01-20T10:20:22Z</dcterms:created>
  <dcterms:modified xsi:type="dcterms:W3CDTF">2021-09-13T14:17:03Z</dcterms:modified>
</cp:coreProperties>
</file>